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" yWindow="90" windowWidth="16350" windowHeight="8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<sst xmlns="http://schemas.openxmlformats.org/spreadsheetml/2006/main" count="547" uniqueCount="307">
  <si>
    <t>PART</t>
  </si>
  <si>
    <t>1 K ohm</t>
  </si>
  <si>
    <t>Mouser</t>
  </si>
  <si>
    <t>Supplier</t>
  </si>
  <si>
    <t>Misc</t>
  </si>
  <si>
    <t>14 Pin IC Sockets</t>
  </si>
  <si>
    <t>271-1K-RC</t>
  </si>
  <si>
    <t>Mult</t>
  </si>
  <si>
    <t>271-100K-RC</t>
  </si>
  <si>
    <t>271-150K-RC</t>
  </si>
  <si>
    <t>Mfgr</t>
  </si>
  <si>
    <t>Xicon</t>
  </si>
  <si>
    <t>Min</t>
  </si>
  <si>
    <t>Item #</t>
  </si>
  <si>
    <t>$US per</t>
  </si>
  <si>
    <t>10uF</t>
  </si>
  <si>
    <t>22uF</t>
  </si>
  <si>
    <t>TI</t>
  </si>
  <si>
    <t>mill max</t>
  </si>
  <si>
    <t>IC Sockets</t>
  </si>
  <si>
    <t>10nF = 10,000pF</t>
  </si>
  <si>
    <t>581-BQ014D0103J</t>
  </si>
  <si>
    <t>AVX</t>
  </si>
  <si>
    <t>Piher</t>
  </si>
  <si>
    <t>Capacitors</t>
  </si>
  <si>
    <t>Trimmer potentiometers</t>
  </si>
  <si>
    <t xml:space="preserve"> </t>
  </si>
  <si>
    <t>Resistors - 1/4 W - 1%</t>
  </si>
  <si>
    <t>Switchcraft</t>
  </si>
  <si>
    <t>502-112AX</t>
  </si>
  <si>
    <t>2 Conductor Closed Tip 1/4" jack (112A type)</t>
  </si>
  <si>
    <t>lock washer</t>
  </si>
  <si>
    <t>594-512-0008</t>
  </si>
  <si>
    <t>Vishay/Spectrol</t>
  </si>
  <si>
    <t>potentiometer nut</t>
  </si>
  <si>
    <t>534-1456</t>
  </si>
  <si>
    <t>Keystone Electronics</t>
  </si>
  <si>
    <t>knob - Alcoswitch</t>
  </si>
  <si>
    <t>PKES-90B-1/4</t>
  </si>
  <si>
    <t>Tyco Electronics / Alcoswitch</t>
  </si>
  <si>
    <t>WHEREAS WE ARE FAIRLY CONFIDENT AS TO THE ACCURACY OF THIS BOM, PLEASE CHECK ALL PARTS AND NUMBERS YOURSELF… WE'VE DONE OUR BEST, BUT CAN'T GUARANTEE PERFECTION.  THANKS.</t>
  </si>
  <si>
    <t>1/4 W 1%</t>
  </si>
  <si>
    <t>10V - 10mm horizontal mount, vertical adjustment)</t>
  </si>
  <si>
    <t>Axial Ferrite Beads</t>
  </si>
  <si>
    <t>571-6404454</t>
  </si>
  <si>
    <t>MTA .156" Connectors FRCTN LK HDR STR 4P Square post, tin</t>
  </si>
  <si>
    <t>Tyco</t>
  </si>
  <si>
    <t>1/4" Jack</t>
  </si>
  <si>
    <t>Every Pot on MOTM units requires an additional nut - they come with only one.</t>
  </si>
  <si>
    <t>Typical MOTM Knobs</t>
  </si>
  <si>
    <t>Extended</t>
  </si>
  <si>
    <t>22 K ohm</t>
  </si>
  <si>
    <t>PCB1</t>
  </si>
  <si>
    <t>140-LLRL35V22-RC</t>
  </si>
  <si>
    <t>581-BQ014D0102J</t>
  </si>
  <si>
    <t>TL072</t>
  </si>
  <si>
    <t>8 Pin IC Sockets</t>
  </si>
  <si>
    <t>9.1 K ohm (9K1)</t>
  </si>
  <si>
    <t>271-9.1K-RC</t>
  </si>
  <si>
    <t>271-22K-RC</t>
  </si>
  <si>
    <t>271-120K-RC</t>
  </si>
  <si>
    <t>581-BQ014D0152J</t>
  </si>
  <si>
    <t>581-BQ014D0332J</t>
  </si>
  <si>
    <t>581-BQ014D0472J</t>
  </si>
  <si>
    <t>581-BQ014D0682J</t>
  </si>
  <si>
    <t>1.5nF = 1500pF</t>
  </si>
  <si>
    <t>3.3nF = 3,300pF</t>
  </si>
  <si>
    <t>4.7nF = 4,700pF</t>
  </si>
  <si>
    <t>6.8nF = 6,800pF</t>
  </si>
  <si>
    <t>581-BQ014D0223J</t>
  </si>
  <si>
    <t>581-BQ014D0333J</t>
  </si>
  <si>
    <t>22nF = 22,000pF</t>
  </si>
  <si>
    <t>33nF = 33,000pF = .033uF</t>
  </si>
  <si>
    <t>581-BQ014D0473J</t>
  </si>
  <si>
    <t>47nF = 47,000pF = .047uF</t>
  </si>
  <si>
    <t>68nF = 68,000pF = .068uF</t>
  </si>
  <si>
    <t>581-BQ014D0683J</t>
  </si>
  <si>
    <t>581-BQ014D0104J</t>
  </si>
  <si>
    <t>Total Resistors</t>
  </si>
  <si>
    <t>Project Total</t>
  </si>
  <si>
    <t>Total Caps</t>
  </si>
  <si>
    <t>623-2743002112</t>
  </si>
  <si>
    <t>Fair-Rite</t>
  </si>
  <si>
    <t>Total Trimmers</t>
  </si>
  <si>
    <t>Total ICs</t>
  </si>
  <si>
    <t>Ferrite Beads</t>
  </si>
  <si>
    <t>Total Misc</t>
  </si>
  <si>
    <t>Total Connection Hardware</t>
  </si>
  <si>
    <t>Connection Hardware</t>
  </si>
  <si>
    <t>Hardware</t>
  </si>
  <si>
    <t>Total Hardware</t>
  </si>
  <si>
    <t>6-32 nut</t>
  </si>
  <si>
    <t>534-4701</t>
  </si>
  <si>
    <t>1/2" 6-32 screw</t>
  </si>
  <si>
    <t>534-9409</t>
  </si>
  <si>
    <t>10 ohm</t>
  </si>
  <si>
    <t>100 ohm</t>
  </si>
  <si>
    <t>240 ohm</t>
  </si>
  <si>
    <t>470 ohm</t>
  </si>
  <si>
    <t>620 ohm</t>
  </si>
  <si>
    <t>820 ohm</t>
  </si>
  <si>
    <t>2 K ohm</t>
  </si>
  <si>
    <t>1.2 K ohm (1K2)</t>
  </si>
  <si>
    <t>1.6 K ohm (1K6)</t>
  </si>
  <si>
    <t>2.2 K ohm (2K2)</t>
  </si>
  <si>
    <t>2.4 K ohm (2K4)</t>
  </si>
  <si>
    <t>2.7 K ohm (2K7)</t>
  </si>
  <si>
    <t>3.3 K ohm (3K3)</t>
  </si>
  <si>
    <t>4.7 K ohm (4K7)</t>
  </si>
  <si>
    <t>5.1 K ohm (5K1)</t>
  </si>
  <si>
    <t>5.6 K ohm (5K6)</t>
  </si>
  <si>
    <t>10 K ohm</t>
  </si>
  <si>
    <t>11 K ohm</t>
  </si>
  <si>
    <t>15 K ohm</t>
  </si>
  <si>
    <t>30 K ohm</t>
  </si>
  <si>
    <t>33 K</t>
  </si>
  <si>
    <t>47 K</t>
  </si>
  <si>
    <t>51 K</t>
  </si>
  <si>
    <t>68 K</t>
  </si>
  <si>
    <t>82 K</t>
  </si>
  <si>
    <t>100 K</t>
  </si>
  <si>
    <t>120 K</t>
  </si>
  <si>
    <t>150 K</t>
  </si>
  <si>
    <t>270 K</t>
  </si>
  <si>
    <t>300 K</t>
  </si>
  <si>
    <t>470 K</t>
  </si>
  <si>
    <t>560 K</t>
  </si>
  <si>
    <t>620 K</t>
  </si>
  <si>
    <t>680 K</t>
  </si>
  <si>
    <t>820 K</t>
  </si>
  <si>
    <t>1uF</t>
  </si>
  <si>
    <t>47uF</t>
  </si>
  <si>
    <t>100uF</t>
  </si>
  <si>
    <t>470uF / 40v</t>
  </si>
  <si>
    <t>(.033nF) 33pF 2.5mm spacing</t>
  </si>
  <si>
    <t>(1nF) 1000pF 2.5mm spacing</t>
  </si>
  <si>
    <t>1 M (may be 10% carbon)</t>
  </si>
  <si>
    <t>1.5 M (may be 10% carbon)</t>
  </si>
  <si>
    <t>2.2 M (may be 10% carbon)</t>
  </si>
  <si>
    <t>47pF  5mm spacing</t>
  </si>
  <si>
    <t>220pF  5mm spacing</t>
  </si>
  <si>
    <t>560pF  5mm spacing</t>
  </si>
  <si>
    <t xml:space="preserve">2.7nF = 2,700pF (2n7) </t>
  </si>
  <si>
    <t>8.2nF = 8,200pF</t>
  </si>
  <si>
    <t xml:space="preserve">1nF = 1000pF </t>
  </si>
  <si>
    <t>470nF</t>
  </si>
  <si>
    <t>SMD</t>
  </si>
  <si>
    <t>100nF (1206 or 0805)</t>
  </si>
  <si>
    <t>TDA1022</t>
  </si>
  <si>
    <t>CD4011</t>
  </si>
  <si>
    <t>TL071</t>
  </si>
  <si>
    <t>LM337T Voltage Regulator</t>
  </si>
  <si>
    <t>LM1458</t>
  </si>
  <si>
    <t>Transistor</t>
  </si>
  <si>
    <t>BC560C</t>
  </si>
  <si>
    <t>271-470-RC</t>
  </si>
  <si>
    <t>271-100-RC</t>
  </si>
  <si>
    <t>271-10-RC</t>
  </si>
  <si>
    <t>271-240-RC</t>
  </si>
  <si>
    <t>271-680-RC</t>
  </si>
  <si>
    <t>271-820-RC</t>
  </si>
  <si>
    <t>on hand</t>
  </si>
  <si>
    <t>271-1.2K-RC</t>
  </si>
  <si>
    <t>271-1.6K-RC</t>
  </si>
  <si>
    <t>271-2K-RC</t>
  </si>
  <si>
    <t>271-2.2K-RC</t>
  </si>
  <si>
    <t>271-2.4K-RC</t>
  </si>
  <si>
    <t>271-2.7K-RC</t>
  </si>
  <si>
    <t>271-3.3K-RC</t>
  </si>
  <si>
    <t>271-4.7K-RC</t>
  </si>
  <si>
    <t>271-5.1K-RC</t>
  </si>
  <si>
    <t>271-5.6K-RC</t>
  </si>
  <si>
    <t>271-10K-RC</t>
  </si>
  <si>
    <t>271-11K-RC</t>
  </si>
  <si>
    <t>271-15K-RC</t>
  </si>
  <si>
    <t>271-33K-RC</t>
  </si>
  <si>
    <t>271-30K-RC</t>
  </si>
  <si>
    <t>271-47K-RC</t>
  </si>
  <si>
    <t>271-51K-RC</t>
  </si>
  <si>
    <t>271-68K-RC</t>
  </si>
  <si>
    <t>271-82K-RC</t>
  </si>
  <si>
    <t>271-270K-RC</t>
  </si>
  <si>
    <t>271-300K-RC</t>
  </si>
  <si>
    <t>271-470K-RC</t>
  </si>
  <si>
    <t>271-560K-RC</t>
  </si>
  <si>
    <t>271-620K-RC</t>
  </si>
  <si>
    <t>271-680K-RC</t>
  </si>
  <si>
    <t>271-820K-RC</t>
  </si>
  <si>
    <t>271-1.0M-RC</t>
  </si>
  <si>
    <t>271-1.5M-RC</t>
  </si>
  <si>
    <t>271-2.2M-RC</t>
  </si>
  <si>
    <t>140-LLRL50V1.0-RC</t>
  </si>
  <si>
    <t>140-LLRL35V10-RC</t>
  </si>
  <si>
    <t>140-LLRL35V47-RC</t>
  </si>
  <si>
    <t>140-LLRL35V100-RC</t>
  </si>
  <si>
    <t>Radial Electrolytic 35+V</t>
  </si>
  <si>
    <t>140-LLRL50V470-RC</t>
  </si>
  <si>
    <t>80-T350G106K035AT</t>
  </si>
  <si>
    <t>Kemet</t>
  </si>
  <si>
    <t>Tantalum Electorlytic 2.5mm spacing (this 35V has .1in spacing )</t>
  </si>
  <si>
    <t>581-SR151A330JAR</t>
  </si>
  <si>
    <t>581-SR151A151JAR</t>
  </si>
  <si>
    <t>581-SR201A102JAR</t>
  </si>
  <si>
    <t>581-SR211A470JAR</t>
  </si>
  <si>
    <t>581-SR211A221JAR</t>
  </si>
  <si>
    <t>581-SR211A561JAR</t>
  </si>
  <si>
    <t>581-SR215C104JAR</t>
  </si>
  <si>
    <t>581-BQ014D0272J</t>
  </si>
  <si>
    <t>Multilayer Ceramic Caps - 100V, 5% tolerance</t>
  </si>
  <si>
    <t>581-BQ014D0822J</t>
  </si>
  <si>
    <t>581-BQ014D0123J</t>
  </si>
  <si>
    <t>12nF = 12,000pF</t>
  </si>
  <si>
    <t>150nF = u15 (.15uF)</t>
  </si>
  <si>
    <t>100nF = 100,000pF = u1 (.1uF)</t>
  </si>
  <si>
    <t>581-BQ014D0154J</t>
  </si>
  <si>
    <t>581-BQ014D0224J</t>
  </si>
  <si>
    <t>581-BQ074D0474J</t>
  </si>
  <si>
    <t>80-C0805C104J5R</t>
  </si>
  <si>
    <t>1M  (10V - 10mm horizontal mount, vertical adjustment)</t>
  </si>
  <si>
    <t>531-PT10V-1M</t>
  </si>
  <si>
    <t>Fairchild Semiconductor</t>
  </si>
  <si>
    <t>512-BC560C</t>
  </si>
  <si>
    <t>595-CD4011BE</t>
  </si>
  <si>
    <t>512-LM1458N</t>
  </si>
  <si>
    <t>595-TL071CP</t>
  </si>
  <si>
    <t>595-TL072CP</t>
  </si>
  <si>
    <t>512-LM337T</t>
  </si>
  <si>
    <t>512-1N4002</t>
  </si>
  <si>
    <t>Vishay Semiconductors</t>
  </si>
  <si>
    <t>78-1N4148</t>
  </si>
  <si>
    <t>1N4002 (rectifier)</t>
  </si>
  <si>
    <t xml:space="preserve">Diodes / Rectifier </t>
  </si>
  <si>
    <t>1N4148 (diode)</t>
  </si>
  <si>
    <t>Phillips</t>
  </si>
  <si>
    <t>16 Pin IC Sockets</t>
  </si>
  <si>
    <t>Switches</t>
  </si>
  <si>
    <t>50K log - panel mount (input)</t>
  </si>
  <si>
    <t>100K lin - panel mount - (shape)</t>
  </si>
  <si>
    <r>
      <t xml:space="preserve">Box Caps - assume 63V, 5% tolerance </t>
    </r>
    <r>
      <rPr>
        <b/>
        <sz val="10"/>
        <color indexed="10"/>
        <rFont val="Arial"/>
        <family val="2"/>
      </rPr>
      <t>(5mm - .25in - spacing)</t>
    </r>
  </si>
  <si>
    <t>10K lin - panel mount - (3 EQ, 1 Mix)</t>
  </si>
  <si>
    <t>652-51AAA-B28-D18L</t>
  </si>
  <si>
    <t>652-95A1A-B28-B20L</t>
  </si>
  <si>
    <t>Bourns</t>
  </si>
  <si>
    <t>2 position header</t>
  </si>
  <si>
    <t>Tyco electronics / AMP</t>
  </si>
  <si>
    <t>571-6404562</t>
  </si>
  <si>
    <t>2 position connector  for 22AWG</t>
  </si>
  <si>
    <t>571-6404402</t>
  </si>
  <si>
    <t>2 position dust cover</t>
  </si>
  <si>
    <t>571-6405502</t>
  </si>
  <si>
    <t>18VAC supply</t>
  </si>
  <si>
    <t>412-218054</t>
  </si>
  <si>
    <t>fuse holder</t>
  </si>
  <si>
    <t>Option 1 - On board</t>
  </si>
  <si>
    <t>100K trmmer</t>
  </si>
  <si>
    <t>Vishay</t>
  </si>
  <si>
    <t>72-T70YB-100K</t>
  </si>
  <si>
    <t>Option 2 - On panel</t>
  </si>
  <si>
    <t>100K panel mount pot</t>
  </si>
  <si>
    <t>594-149-7104</t>
  </si>
  <si>
    <t>Toggle Switches SPDT</t>
  </si>
  <si>
    <t>633-M201202-RO</t>
  </si>
  <si>
    <t>NKK</t>
  </si>
  <si>
    <t>652-51AAA-B28-B15L</t>
  </si>
  <si>
    <t>Lumex</t>
  </si>
  <si>
    <t>696-SSI-LXH387ID</t>
  </si>
  <si>
    <t>LED Red</t>
  </si>
  <si>
    <t>18V option</t>
  </si>
  <si>
    <t>Resistors</t>
  </si>
  <si>
    <t>MISC</t>
  </si>
  <si>
    <t>15V option</t>
  </si>
  <si>
    <t>Diodes / regulator</t>
  </si>
  <si>
    <t>502-112BX</t>
  </si>
  <si>
    <t>3 Conductor Open Tip 1/4" jack (112B type)</t>
  </si>
  <si>
    <t>1/4" spacer</t>
  </si>
  <si>
    <t>534-405</t>
  </si>
  <si>
    <t>575-11044316</t>
  </si>
  <si>
    <t>575-11044314</t>
  </si>
  <si>
    <t>575-144308</t>
  </si>
  <si>
    <t>Note - the LED on Jurgen's prototype only indicates power on/off</t>
  </si>
  <si>
    <t>OK - this section lists the parts required for the on-board power option.  These parts aren't included in the list above, so if you're doing the 18V power Option, gotta get these parts too.</t>
  </si>
  <si>
    <t xml:space="preserve">NOTE: If you're going to use a Bridechamber panel, it has the POT hole for "Option 2" on-panel implementation. </t>
  </si>
  <si>
    <t>Mixed output and Buffer parts - these are not included in this BOM</t>
  </si>
  <si>
    <t>WAVE SHAPE ADJUSTMENT - at this point both these parts are included in the list above.  Depending on your implementation, you can omit one.</t>
  </si>
  <si>
    <t xml:space="preserve">As alternate, a regular .1u ceramic cap with .1in lead spacing could be used - see construction notes </t>
  </si>
  <si>
    <t>100nF (.1uF)</t>
  </si>
  <si>
    <t>Rotary 3 position</t>
  </si>
  <si>
    <t>506-PKAP70B1/4</t>
  </si>
  <si>
    <t xml:space="preserve">knob for 3-position Switch - Alcoswitch </t>
  </si>
  <si>
    <t>Electroswitch</t>
  </si>
  <si>
    <t>MODE OPTION 1 - Rotary Switch</t>
  </si>
  <si>
    <t>MODE OPTION 2 - Toggle Switches</t>
  </si>
  <si>
    <t>Lorlin</t>
  </si>
  <si>
    <t>Semiconductors</t>
  </si>
  <si>
    <t>(n15 = .15nF) 150pF 2.5mm spacing</t>
  </si>
  <si>
    <t>u1 = 100nF = 100,000pF = .1uF  5mm spacing (50V)</t>
  </si>
  <si>
    <t>2.5mm lead spacing</t>
  </si>
  <si>
    <t>5mm lead spacing</t>
  </si>
  <si>
    <t>105-14574</t>
  </si>
  <si>
    <t>690-C5P0112N-A</t>
  </si>
  <si>
    <t>The values of these caps are correct, but some of them are physically too large.  We bult our 3CH with these, but the ones above should be better.</t>
  </si>
  <si>
    <t>140-XRL35V10-RC</t>
  </si>
  <si>
    <t>140-XRL35V22-RC</t>
  </si>
  <si>
    <t>140-XRL35V47-RC</t>
  </si>
  <si>
    <t>140-XRL35V100-RC</t>
  </si>
  <si>
    <t>140-XRL50V1.0-RC</t>
  </si>
  <si>
    <t>220nF = u22 (.22uF)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</si>
</sst>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9" fontId="2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4" borderId="0" xfId="0" applyFill="1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4" borderId="0" xfId="0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3" fontId="0" fillId="4" borderId="0" xfId="0" applyNumberFormat="1" applyFill="1" applyAlignment="1">
      <alignment/>
    </xf>
    <xf numFmtId="0" fontId="0" fillId="4" borderId="0" xfId="0" applyFill="1" applyAlignment="1">
      <alignment horizontal="left"/>
    </xf>
    <xf numFmtId="3" fontId="0" fillId="5" borderId="0" xfId="0" applyNumberFormat="1" applyFill="1" applyAlignment="1">
      <alignment/>
    </xf>
    <xf numFmtId="9" fontId="0" fillId="3" borderId="0" xfId="0" applyNumberFormat="1" applyFont="1" applyFill="1" applyAlignment="1">
      <alignment horizontal="left"/>
    </xf>
    <xf numFmtId="8" fontId="0" fillId="0" borderId="0" xfId="0" applyNumberFormat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 horizontal="center"/>
    </xf>
    <xf numFmtId="3" fontId="0" fillId="4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168" fontId="0" fillId="6" borderId="0" xfId="0" applyNumberFormat="1" applyFill="1" applyAlignment="1">
      <alignment/>
    </xf>
    <xf numFmtId="3" fontId="0" fillId="6" borderId="0" xfId="0" applyNumberFormat="1" applyFill="1" applyAlignment="1">
      <alignment/>
    </xf>
    <xf numFmtId="8" fontId="0" fillId="6" borderId="0" xfId="0" applyNumberFormat="1" applyFill="1" applyAlignment="1">
      <alignment/>
    </xf>
    <xf numFmtId="0" fontId="2" fillId="6" borderId="0" xfId="0" applyFont="1" applyFill="1" applyAlignment="1">
      <alignment/>
    </xf>
    <xf numFmtId="0" fontId="7" fillId="7" borderId="0" xfId="0" applyFont="1" applyFill="1" applyAlignment="1">
      <alignment/>
    </xf>
    <xf numFmtId="0" fontId="8" fillId="7" borderId="0" xfId="0" applyFont="1" applyFill="1" applyAlignment="1">
      <alignment horizontal="center" wrapText="1"/>
    </xf>
    <xf numFmtId="0" fontId="8" fillId="7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8" fillId="7" borderId="0" xfId="0" applyFont="1" applyFill="1" applyAlignment="1">
      <alignment/>
    </xf>
    <xf numFmtId="168" fontId="8" fillId="7" borderId="0" xfId="0" applyNumberFormat="1" applyFont="1" applyFill="1" applyAlignment="1">
      <alignment/>
    </xf>
    <xf numFmtId="3" fontId="8" fillId="7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/>
    </xf>
    <xf numFmtId="168" fontId="0" fillId="5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136</xdr:row>
      <xdr:rowOff>0</xdr:rowOff>
    </xdr:from>
    <xdr:to>
      <xdr:col>3</xdr:col>
      <xdr:colOff>9525</xdr:colOff>
      <xdr:row>136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0935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23736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zoomScale="115" zoomScaleNormal="115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1.8515625" style="10" customWidth="1"/>
    <col min="3" max="3" width="23.7109375" style="2" customWidth="1"/>
    <col min="4" max="4" width="18.8515625" style="8" customWidth="1"/>
    <col min="5" max="5" width="6.28125" style="0" customWidth="1"/>
    <col min="6" max="6" width="6.00390625" style="0" customWidth="1"/>
    <col min="7" max="7" width="8.140625" style="3" customWidth="1"/>
    <col min="8" max="8" width="7.57421875" style="24" customWidth="1"/>
    <col min="9" max="9" width="8.140625" style="3" customWidth="1"/>
    <col min="10" max="10" width="8.140625" style="24" customWidth="1"/>
    <col min="11" max="11" width="8.140625" style="3" customWidth="1"/>
    <col min="12" max="16384" width="8.7109375" style="12" customWidth="1"/>
  </cols>
  <sheetData>
    <row r="1" spans="1:9" ht="12">
      <c r="A1" t="s">
        <v>0</v>
      </c>
      <c r="B1" s="10" t="s">
        <v>3</v>
      </c>
      <c r="C1" s="2" t="s">
        <v>10</v>
      </c>
      <c r="D1" s="8" t="s">
        <v>13</v>
      </c>
      <c r="E1" t="s">
        <v>12</v>
      </c>
      <c r="F1" t="s">
        <v>7</v>
      </c>
      <c r="G1" s="3" t="s">
        <v>14</v>
      </c>
      <c r="H1" s="24" t="s">
        <v>52</v>
      </c>
      <c r="I1" s="3" t="s">
        <v>50</v>
      </c>
    </row>
    <row r="2" ht="12">
      <c r="A2" t="s">
        <v>40</v>
      </c>
    </row>
    <row r="3" spans="1:11" ht="12.75">
      <c r="A3" s="4" t="s">
        <v>27</v>
      </c>
      <c r="B3" s="11"/>
      <c r="C3" s="6"/>
      <c r="D3" s="9"/>
      <c r="E3" s="5"/>
      <c r="F3" s="5"/>
      <c r="G3" s="7"/>
      <c r="H3" s="25"/>
      <c r="I3" s="7"/>
      <c r="J3" s="25"/>
      <c r="K3" s="7"/>
    </row>
    <row r="4" spans="1:11" ht="12.75">
      <c r="A4" s="20" t="s">
        <v>41</v>
      </c>
      <c r="B4" s="15"/>
      <c r="C4" s="16"/>
      <c r="D4" s="17"/>
      <c r="E4" s="12"/>
      <c r="F4" s="12"/>
      <c r="G4" s="13"/>
      <c r="H4" s="26"/>
      <c r="I4" s="13"/>
      <c r="J4" s="26"/>
      <c r="K4" s="13"/>
    </row>
    <row r="5" spans="1:11" ht="12">
      <c r="A5" s="38" t="s">
        <v>95</v>
      </c>
      <c r="B5" s="10" t="s">
        <v>2</v>
      </c>
      <c r="C5" s="2" t="s">
        <v>11</v>
      </c>
      <c r="D5" s="8" t="s">
        <v>157</v>
      </c>
      <c r="E5" s="12">
        <v>1</v>
      </c>
      <c r="F5" s="12">
        <v>1</v>
      </c>
      <c r="G5" s="13">
        <v>0.09</v>
      </c>
      <c r="H5" s="42">
        <v>1</v>
      </c>
      <c r="I5" s="3">
        <f>PRODUCT(H5,G5)</f>
        <v>0.09</v>
      </c>
      <c r="J5" s="26">
        <v>10</v>
      </c>
      <c r="K5" s="3">
        <f>PRODUCT(J5,G5)</f>
        <v>0.8999999999999999</v>
      </c>
    </row>
    <row r="6" spans="1:11" ht="12">
      <c r="A6" s="38" t="s">
        <v>96</v>
      </c>
      <c r="B6" s="10" t="s">
        <v>2</v>
      </c>
      <c r="C6" s="2" t="s">
        <v>11</v>
      </c>
      <c r="D6" s="8" t="s">
        <v>156</v>
      </c>
      <c r="E6" s="12">
        <v>1</v>
      </c>
      <c r="F6" s="12">
        <v>1</v>
      </c>
      <c r="G6" s="13">
        <v>0.09</v>
      </c>
      <c r="H6" s="42">
        <v>8</v>
      </c>
      <c r="I6" s="3">
        <f>PRODUCT(H6,G6)</f>
        <v>0.72</v>
      </c>
      <c r="J6" s="26">
        <v>17</v>
      </c>
      <c r="K6" s="3">
        <f>PRODUCT(J6,G6)</f>
        <v>1.53</v>
      </c>
    </row>
    <row r="7" spans="1:11" ht="12">
      <c r="A7" s="19" t="s">
        <v>98</v>
      </c>
      <c r="B7" s="10" t="s">
        <v>2</v>
      </c>
      <c r="C7" s="2" t="s">
        <v>11</v>
      </c>
      <c r="D7" s="8" t="s">
        <v>155</v>
      </c>
      <c r="E7">
        <v>1</v>
      </c>
      <c r="F7">
        <v>1</v>
      </c>
      <c r="G7" s="3">
        <v>0.09</v>
      </c>
      <c r="H7" s="42">
        <v>5</v>
      </c>
      <c r="I7" s="3">
        <f aca="true" t="shared" si="0" ref="I7:I23">PRODUCT(H7,G7)</f>
        <v>0.44999999999999996</v>
      </c>
      <c r="J7" s="24">
        <v>12</v>
      </c>
      <c r="K7" s="3">
        <f>PRODUCT(J7,G7)</f>
        <v>1.08</v>
      </c>
    </row>
    <row r="8" spans="1:11" ht="12">
      <c r="A8" s="19" t="s">
        <v>99</v>
      </c>
      <c r="B8" s="10" t="s">
        <v>2</v>
      </c>
      <c r="C8" s="2" t="s">
        <v>11</v>
      </c>
      <c r="D8" s="8" t="s">
        <v>159</v>
      </c>
      <c r="E8">
        <v>1</v>
      </c>
      <c r="F8">
        <v>1</v>
      </c>
      <c r="G8" s="3">
        <v>0.09</v>
      </c>
      <c r="H8" s="42">
        <v>4</v>
      </c>
      <c r="I8" s="3">
        <f t="shared" si="0"/>
        <v>0.36</v>
      </c>
      <c r="J8" s="24">
        <v>10</v>
      </c>
      <c r="K8" s="3">
        <f>PRODUCT(J8,G8)</f>
        <v>0.8999999999999999</v>
      </c>
    </row>
    <row r="9" spans="1:11" ht="12">
      <c r="A9" s="19" t="s">
        <v>100</v>
      </c>
      <c r="B9" s="10" t="s">
        <v>2</v>
      </c>
      <c r="C9" s="2" t="s">
        <v>11</v>
      </c>
      <c r="D9" s="8" t="s">
        <v>160</v>
      </c>
      <c r="E9" s="12">
        <v>1</v>
      </c>
      <c r="F9" s="12">
        <v>1</v>
      </c>
      <c r="G9" s="13">
        <v>0.09</v>
      </c>
      <c r="H9" s="42">
        <v>1</v>
      </c>
      <c r="I9" s="3">
        <f t="shared" si="0"/>
        <v>0.09</v>
      </c>
      <c r="J9" s="24">
        <v>5</v>
      </c>
      <c r="K9" s="3">
        <f>PRODUCT(J9,G9)</f>
        <v>0.44999999999999996</v>
      </c>
    </row>
    <row r="10" spans="1:11" ht="12">
      <c r="A10" s="19" t="s">
        <v>1</v>
      </c>
      <c r="B10" s="10" t="s">
        <v>2</v>
      </c>
      <c r="C10" s="2" t="s">
        <v>11</v>
      </c>
      <c r="D10" s="8" t="s">
        <v>6</v>
      </c>
      <c r="E10">
        <v>1</v>
      </c>
      <c r="F10">
        <v>1</v>
      </c>
      <c r="G10" s="13">
        <v>0.09</v>
      </c>
      <c r="H10" s="42">
        <v>8</v>
      </c>
      <c r="I10" s="3">
        <f t="shared" si="0"/>
        <v>0.72</v>
      </c>
      <c r="J10" s="37" t="s">
        <v>161</v>
      </c>
      <c r="K10" s="3">
        <f>PRODUCT(J10,0)</f>
        <v>0</v>
      </c>
    </row>
    <row r="11" spans="1:11" ht="12">
      <c r="A11" s="19" t="s">
        <v>102</v>
      </c>
      <c r="B11" s="10" t="s">
        <v>2</v>
      </c>
      <c r="C11" s="2" t="s">
        <v>11</v>
      </c>
      <c r="D11" s="8" t="s">
        <v>162</v>
      </c>
      <c r="E11">
        <v>1</v>
      </c>
      <c r="F11">
        <v>1</v>
      </c>
      <c r="G11" s="3">
        <v>0.09</v>
      </c>
      <c r="H11" s="42">
        <v>1</v>
      </c>
      <c r="I11" s="3">
        <f t="shared" si="0"/>
        <v>0.09</v>
      </c>
      <c r="J11" s="24">
        <v>5</v>
      </c>
      <c r="K11" s="3">
        <f aca="true" t="shared" si="1" ref="K11:K30">PRODUCT(J11,G11)</f>
        <v>0.44999999999999996</v>
      </c>
    </row>
    <row r="12" spans="1:11" ht="12">
      <c r="A12" s="19" t="s">
        <v>103</v>
      </c>
      <c r="B12" s="10" t="s">
        <v>2</v>
      </c>
      <c r="C12" s="2" t="s">
        <v>11</v>
      </c>
      <c r="D12" s="8" t="s">
        <v>163</v>
      </c>
      <c r="E12">
        <v>1</v>
      </c>
      <c r="F12">
        <v>1</v>
      </c>
      <c r="G12" s="3">
        <v>0.09</v>
      </c>
      <c r="H12" s="42">
        <v>3</v>
      </c>
      <c r="I12" s="3">
        <f t="shared" si="0"/>
        <v>0.27</v>
      </c>
      <c r="J12" s="24">
        <v>8</v>
      </c>
      <c r="K12" s="3">
        <f t="shared" si="1"/>
        <v>0.72</v>
      </c>
    </row>
    <row r="13" spans="1:11" ht="12">
      <c r="A13" s="19" t="s">
        <v>101</v>
      </c>
      <c r="B13" s="10" t="s">
        <v>2</v>
      </c>
      <c r="C13" s="2" t="s">
        <v>11</v>
      </c>
      <c r="D13" s="8" t="s">
        <v>164</v>
      </c>
      <c r="E13">
        <v>1</v>
      </c>
      <c r="F13">
        <v>1</v>
      </c>
      <c r="G13" s="3">
        <v>0.09</v>
      </c>
      <c r="H13" s="42">
        <v>1</v>
      </c>
      <c r="I13" s="3">
        <f t="shared" si="0"/>
        <v>0.09</v>
      </c>
      <c r="J13" s="24">
        <v>5</v>
      </c>
      <c r="K13" s="3">
        <f t="shared" si="1"/>
        <v>0.44999999999999996</v>
      </c>
    </row>
    <row r="14" spans="1:11" ht="12">
      <c r="A14" s="19" t="s">
        <v>104</v>
      </c>
      <c r="B14" s="10" t="s">
        <v>2</v>
      </c>
      <c r="C14" s="2" t="s">
        <v>11</v>
      </c>
      <c r="D14" s="8" t="s">
        <v>165</v>
      </c>
      <c r="E14">
        <v>1</v>
      </c>
      <c r="F14">
        <v>1</v>
      </c>
      <c r="G14" s="3">
        <v>0.09</v>
      </c>
      <c r="H14" s="42">
        <v>1</v>
      </c>
      <c r="I14" s="3">
        <f t="shared" si="0"/>
        <v>0.09</v>
      </c>
      <c r="J14" s="24">
        <v>5</v>
      </c>
      <c r="K14" s="3">
        <f t="shared" si="1"/>
        <v>0.44999999999999996</v>
      </c>
    </row>
    <row r="15" spans="1:11" ht="12">
      <c r="A15" s="19" t="s">
        <v>105</v>
      </c>
      <c r="B15" s="10" t="s">
        <v>2</v>
      </c>
      <c r="C15" s="2" t="s">
        <v>11</v>
      </c>
      <c r="D15" s="8" t="s">
        <v>166</v>
      </c>
      <c r="E15">
        <v>1</v>
      </c>
      <c r="F15">
        <v>1</v>
      </c>
      <c r="G15" s="3">
        <v>0.09</v>
      </c>
      <c r="H15" s="42">
        <v>3</v>
      </c>
      <c r="I15" s="3">
        <f>PRODUCT(H15,G24)</f>
        <v>0.27</v>
      </c>
      <c r="J15" s="24">
        <v>10</v>
      </c>
      <c r="K15" s="3">
        <f>PRODUCT(J15,G24)</f>
        <v>0.8999999999999999</v>
      </c>
    </row>
    <row r="16" spans="1:11" ht="12">
      <c r="A16" s="19" t="s">
        <v>107</v>
      </c>
      <c r="B16" s="10" t="s">
        <v>2</v>
      </c>
      <c r="C16" s="2" t="s">
        <v>11</v>
      </c>
      <c r="D16" s="8" t="s">
        <v>168</v>
      </c>
      <c r="E16">
        <v>1</v>
      </c>
      <c r="F16">
        <v>1</v>
      </c>
      <c r="G16" s="3">
        <v>0.09</v>
      </c>
      <c r="H16" s="42">
        <v>1</v>
      </c>
      <c r="I16" s="3">
        <f t="shared" si="0"/>
        <v>0.09</v>
      </c>
      <c r="J16" s="24">
        <v>5</v>
      </c>
      <c r="K16" s="3">
        <f t="shared" si="1"/>
        <v>0.44999999999999996</v>
      </c>
    </row>
    <row r="17" spans="1:11" ht="12">
      <c r="A17" s="19" t="s">
        <v>108</v>
      </c>
      <c r="B17" s="10" t="s">
        <v>2</v>
      </c>
      <c r="C17" s="2" t="s">
        <v>11</v>
      </c>
      <c r="D17" s="8" t="s">
        <v>169</v>
      </c>
      <c r="E17">
        <v>1</v>
      </c>
      <c r="F17">
        <v>1</v>
      </c>
      <c r="G17" s="3">
        <v>0.09</v>
      </c>
      <c r="H17" s="42">
        <v>1</v>
      </c>
      <c r="I17" s="3">
        <f t="shared" si="0"/>
        <v>0.09</v>
      </c>
      <c r="J17" s="24">
        <v>5</v>
      </c>
      <c r="K17" s="3">
        <f t="shared" si="1"/>
        <v>0.44999999999999996</v>
      </c>
    </row>
    <row r="18" spans="1:11" ht="12">
      <c r="A18" s="19" t="s">
        <v>109</v>
      </c>
      <c r="B18" s="10" t="s">
        <v>2</v>
      </c>
      <c r="C18" s="2" t="s">
        <v>11</v>
      </c>
      <c r="D18" s="8" t="s">
        <v>170</v>
      </c>
      <c r="E18">
        <v>1</v>
      </c>
      <c r="F18">
        <v>1</v>
      </c>
      <c r="G18" s="3">
        <v>0.09</v>
      </c>
      <c r="H18" s="42">
        <v>4</v>
      </c>
      <c r="I18" s="3">
        <f t="shared" si="0"/>
        <v>0.36</v>
      </c>
      <c r="J18" s="24">
        <v>10</v>
      </c>
      <c r="K18" s="3">
        <f t="shared" si="1"/>
        <v>0.8999999999999999</v>
      </c>
    </row>
    <row r="19" spans="1:11" ht="12">
      <c r="A19" s="19" t="s">
        <v>110</v>
      </c>
      <c r="B19" s="10" t="s">
        <v>2</v>
      </c>
      <c r="C19" s="2" t="s">
        <v>11</v>
      </c>
      <c r="D19" s="8" t="s">
        <v>171</v>
      </c>
      <c r="E19">
        <v>1</v>
      </c>
      <c r="F19">
        <v>1</v>
      </c>
      <c r="G19" s="3">
        <v>0.09</v>
      </c>
      <c r="H19" s="42">
        <v>1</v>
      </c>
      <c r="I19" s="3">
        <f t="shared" si="0"/>
        <v>0.09</v>
      </c>
      <c r="J19" s="24">
        <v>5</v>
      </c>
      <c r="K19" s="3">
        <f t="shared" si="1"/>
        <v>0.44999999999999996</v>
      </c>
    </row>
    <row r="20" spans="1:11" ht="12">
      <c r="A20" s="19" t="s">
        <v>57</v>
      </c>
      <c r="B20" s="10" t="s">
        <v>2</v>
      </c>
      <c r="C20" s="2" t="s">
        <v>11</v>
      </c>
      <c r="D20" s="8" t="s">
        <v>58</v>
      </c>
      <c r="E20">
        <v>1</v>
      </c>
      <c r="F20">
        <v>1</v>
      </c>
      <c r="G20" s="3">
        <v>0.09</v>
      </c>
      <c r="H20" s="42">
        <v>1</v>
      </c>
      <c r="I20" s="3">
        <f t="shared" si="0"/>
        <v>0.09</v>
      </c>
      <c r="J20" s="24">
        <v>5</v>
      </c>
      <c r="K20" s="3">
        <f t="shared" si="1"/>
        <v>0.44999999999999996</v>
      </c>
    </row>
    <row r="21" spans="1:11" ht="12">
      <c r="A21" s="19" t="s">
        <v>111</v>
      </c>
      <c r="B21" s="10" t="s">
        <v>2</v>
      </c>
      <c r="C21" s="2" t="s">
        <v>11</v>
      </c>
      <c r="D21" s="8" t="s">
        <v>172</v>
      </c>
      <c r="E21">
        <v>1</v>
      </c>
      <c r="F21">
        <v>1</v>
      </c>
      <c r="G21" s="3">
        <v>0.09</v>
      </c>
      <c r="H21" s="42">
        <v>16</v>
      </c>
      <c r="I21" s="3">
        <f t="shared" si="0"/>
        <v>1.44</v>
      </c>
      <c r="J21" s="24">
        <v>200</v>
      </c>
      <c r="K21" s="3">
        <f>PRODUCT(0.02,J21)</f>
        <v>4</v>
      </c>
    </row>
    <row r="22" spans="1:11" ht="12">
      <c r="A22" s="19" t="s">
        <v>112</v>
      </c>
      <c r="B22" s="10" t="s">
        <v>2</v>
      </c>
      <c r="C22" s="2" t="s">
        <v>11</v>
      </c>
      <c r="D22" s="8" t="s">
        <v>173</v>
      </c>
      <c r="E22">
        <v>1</v>
      </c>
      <c r="F22">
        <v>1</v>
      </c>
      <c r="G22" s="3">
        <v>0.09</v>
      </c>
      <c r="H22" s="42">
        <v>1</v>
      </c>
      <c r="I22" s="3">
        <f t="shared" si="0"/>
        <v>0.09</v>
      </c>
      <c r="J22" s="24">
        <v>5</v>
      </c>
      <c r="K22" s="3">
        <f t="shared" si="1"/>
        <v>0.44999999999999996</v>
      </c>
    </row>
    <row r="23" spans="1:11" ht="12">
      <c r="A23" s="19" t="s">
        <v>113</v>
      </c>
      <c r="B23" s="10" t="s">
        <v>2</v>
      </c>
      <c r="C23" s="2" t="s">
        <v>11</v>
      </c>
      <c r="D23" s="8" t="s">
        <v>174</v>
      </c>
      <c r="E23">
        <v>1</v>
      </c>
      <c r="F23">
        <v>1</v>
      </c>
      <c r="G23" s="3">
        <v>0.09</v>
      </c>
      <c r="H23" s="42">
        <v>3</v>
      </c>
      <c r="I23" s="3">
        <f t="shared" si="0"/>
        <v>0.27</v>
      </c>
      <c r="J23" s="24">
        <v>10</v>
      </c>
      <c r="K23" s="3">
        <f t="shared" si="1"/>
        <v>0.8999999999999999</v>
      </c>
    </row>
    <row r="24" spans="1:11" ht="12">
      <c r="A24" s="19" t="s">
        <v>51</v>
      </c>
      <c r="B24" s="10" t="s">
        <v>2</v>
      </c>
      <c r="C24" s="2" t="s">
        <v>11</v>
      </c>
      <c r="D24" s="8" t="s">
        <v>59</v>
      </c>
      <c r="E24">
        <v>1</v>
      </c>
      <c r="F24">
        <v>1</v>
      </c>
      <c r="G24" s="3">
        <v>0.09</v>
      </c>
      <c r="H24" s="42">
        <v>14</v>
      </c>
      <c r="I24" s="3">
        <f aca="true" t="shared" si="2" ref="I24:I43">PRODUCT(H24,G24)</f>
        <v>1.26</v>
      </c>
      <c r="J24" s="37" t="s">
        <v>161</v>
      </c>
      <c r="K24" s="3">
        <f>PRODUCT(J24,0)</f>
        <v>0</v>
      </c>
    </row>
    <row r="25" spans="1:11" ht="12">
      <c r="A25" s="19" t="s">
        <v>114</v>
      </c>
      <c r="B25" s="10" t="s">
        <v>2</v>
      </c>
      <c r="C25" s="2" t="s">
        <v>11</v>
      </c>
      <c r="D25" s="8" t="s">
        <v>176</v>
      </c>
      <c r="E25">
        <v>1</v>
      </c>
      <c r="F25">
        <v>1</v>
      </c>
      <c r="G25" s="3">
        <v>0.09</v>
      </c>
      <c r="H25" s="42">
        <v>4</v>
      </c>
      <c r="I25" s="3">
        <f t="shared" si="2"/>
        <v>0.36</v>
      </c>
      <c r="J25" s="24">
        <v>10</v>
      </c>
      <c r="K25" s="3">
        <f t="shared" si="1"/>
        <v>0.8999999999999999</v>
      </c>
    </row>
    <row r="26" spans="1:11" ht="12">
      <c r="A26" s="19" t="s">
        <v>115</v>
      </c>
      <c r="B26" s="10" t="s">
        <v>2</v>
      </c>
      <c r="C26" s="2" t="s">
        <v>11</v>
      </c>
      <c r="D26" s="8" t="s">
        <v>175</v>
      </c>
      <c r="E26">
        <v>1</v>
      </c>
      <c r="F26">
        <v>1</v>
      </c>
      <c r="G26" s="3">
        <v>0.09</v>
      </c>
      <c r="H26" s="42">
        <v>1</v>
      </c>
      <c r="I26" s="3">
        <f t="shared" si="2"/>
        <v>0.09</v>
      </c>
      <c r="J26" s="24">
        <v>5</v>
      </c>
      <c r="K26" s="3">
        <f t="shared" si="1"/>
        <v>0.44999999999999996</v>
      </c>
    </row>
    <row r="27" spans="1:11" ht="12">
      <c r="A27" s="19" t="s">
        <v>116</v>
      </c>
      <c r="B27" s="10" t="s">
        <v>2</v>
      </c>
      <c r="C27" s="2" t="s">
        <v>11</v>
      </c>
      <c r="D27" s="8" t="s">
        <v>177</v>
      </c>
      <c r="E27">
        <v>1</v>
      </c>
      <c r="F27">
        <v>1</v>
      </c>
      <c r="G27" s="3">
        <v>0.09</v>
      </c>
      <c r="H27" s="42">
        <v>8</v>
      </c>
      <c r="I27" s="3">
        <f t="shared" si="2"/>
        <v>0.72</v>
      </c>
      <c r="J27" s="24">
        <v>20</v>
      </c>
      <c r="K27" s="3">
        <f t="shared" si="1"/>
        <v>1.7999999999999998</v>
      </c>
    </row>
    <row r="28" spans="1:11" ht="12">
      <c r="A28" s="19" t="s">
        <v>117</v>
      </c>
      <c r="B28" s="10" t="s">
        <v>2</v>
      </c>
      <c r="C28" s="2" t="s">
        <v>11</v>
      </c>
      <c r="D28" s="8" t="s">
        <v>178</v>
      </c>
      <c r="E28">
        <v>1</v>
      </c>
      <c r="F28">
        <v>1</v>
      </c>
      <c r="G28" s="3">
        <v>0.09</v>
      </c>
      <c r="H28" s="42">
        <v>1</v>
      </c>
      <c r="I28" s="3">
        <f t="shared" si="2"/>
        <v>0.09</v>
      </c>
      <c r="J28" s="24">
        <v>5</v>
      </c>
      <c r="K28" s="3">
        <f t="shared" si="1"/>
        <v>0.44999999999999996</v>
      </c>
    </row>
    <row r="29" spans="1:11" ht="12">
      <c r="A29" s="19" t="s">
        <v>118</v>
      </c>
      <c r="B29" s="10" t="s">
        <v>2</v>
      </c>
      <c r="C29" s="2" t="s">
        <v>11</v>
      </c>
      <c r="D29" s="8" t="s">
        <v>179</v>
      </c>
      <c r="E29">
        <v>1</v>
      </c>
      <c r="F29">
        <v>1</v>
      </c>
      <c r="G29" s="3">
        <v>0.09</v>
      </c>
      <c r="H29" s="42">
        <v>1</v>
      </c>
      <c r="I29" s="3">
        <f t="shared" si="2"/>
        <v>0.09</v>
      </c>
      <c r="J29" s="24">
        <v>5</v>
      </c>
      <c r="K29" s="3">
        <f t="shared" si="1"/>
        <v>0.44999999999999996</v>
      </c>
    </row>
    <row r="30" spans="1:11" ht="12">
      <c r="A30" s="19" t="s">
        <v>119</v>
      </c>
      <c r="B30" s="10" t="s">
        <v>2</v>
      </c>
      <c r="C30" s="2" t="s">
        <v>11</v>
      </c>
      <c r="D30" s="8" t="s">
        <v>180</v>
      </c>
      <c r="E30">
        <v>1</v>
      </c>
      <c r="F30">
        <v>1</v>
      </c>
      <c r="G30" s="3">
        <v>0.09</v>
      </c>
      <c r="H30" s="42">
        <v>1</v>
      </c>
      <c r="I30" s="3">
        <f t="shared" si="2"/>
        <v>0.09</v>
      </c>
      <c r="J30" s="24">
        <v>3</v>
      </c>
      <c r="K30" s="3">
        <f t="shared" si="1"/>
        <v>0.27</v>
      </c>
    </row>
    <row r="31" spans="1:11" ht="12">
      <c r="A31" s="19" t="s">
        <v>120</v>
      </c>
      <c r="B31" s="10" t="s">
        <v>2</v>
      </c>
      <c r="C31" s="2" t="s">
        <v>11</v>
      </c>
      <c r="D31" s="8" t="s">
        <v>8</v>
      </c>
      <c r="E31">
        <v>1</v>
      </c>
      <c r="F31">
        <v>1</v>
      </c>
      <c r="G31" s="3">
        <v>0.09</v>
      </c>
      <c r="H31" s="42">
        <v>13</v>
      </c>
      <c r="I31" s="3">
        <f t="shared" si="2"/>
        <v>1.17</v>
      </c>
      <c r="J31" s="37" t="s">
        <v>161</v>
      </c>
      <c r="K31" s="3">
        <f>PRODUCT(J31,0)</f>
        <v>0</v>
      </c>
    </row>
    <row r="32" spans="1:11" ht="12">
      <c r="A32" s="19" t="s">
        <v>121</v>
      </c>
      <c r="B32" s="10" t="s">
        <v>2</v>
      </c>
      <c r="C32" s="2" t="s">
        <v>11</v>
      </c>
      <c r="D32" s="8" t="s">
        <v>60</v>
      </c>
      <c r="E32">
        <v>1</v>
      </c>
      <c r="F32">
        <v>1</v>
      </c>
      <c r="G32" s="3">
        <v>0.09</v>
      </c>
      <c r="H32" s="42">
        <v>6</v>
      </c>
      <c r="I32" s="3">
        <f t="shared" si="2"/>
        <v>0.54</v>
      </c>
      <c r="J32" s="37" t="s">
        <v>161</v>
      </c>
      <c r="K32" s="3">
        <f>PRODUCT(J32,0)</f>
        <v>0</v>
      </c>
    </row>
    <row r="33" spans="1:11" ht="12">
      <c r="A33" s="19" t="s">
        <v>122</v>
      </c>
      <c r="B33" s="10" t="s">
        <v>2</v>
      </c>
      <c r="C33" s="2" t="s">
        <v>11</v>
      </c>
      <c r="D33" s="8" t="s">
        <v>9</v>
      </c>
      <c r="E33">
        <v>1</v>
      </c>
      <c r="F33">
        <v>1</v>
      </c>
      <c r="G33" s="3">
        <v>0.09</v>
      </c>
      <c r="H33" s="42">
        <v>1</v>
      </c>
      <c r="I33" s="3">
        <f t="shared" si="2"/>
        <v>0.09</v>
      </c>
      <c r="J33" s="24">
        <v>5</v>
      </c>
      <c r="K33" s="3">
        <f aca="true" t="shared" si="3" ref="K33:K43">PRODUCT(J33,G33)</f>
        <v>0.44999999999999996</v>
      </c>
    </row>
    <row r="34" spans="1:11" ht="12">
      <c r="A34" s="19" t="s">
        <v>123</v>
      </c>
      <c r="B34" s="10" t="s">
        <v>2</v>
      </c>
      <c r="C34" s="2" t="s">
        <v>11</v>
      </c>
      <c r="D34" s="8" t="s">
        <v>181</v>
      </c>
      <c r="E34">
        <v>1</v>
      </c>
      <c r="F34">
        <v>1</v>
      </c>
      <c r="G34" s="3">
        <v>0.09</v>
      </c>
      <c r="H34" s="42">
        <v>1</v>
      </c>
      <c r="I34" s="3">
        <f t="shared" si="2"/>
        <v>0.09</v>
      </c>
      <c r="J34" s="24">
        <v>5</v>
      </c>
      <c r="K34" s="3">
        <f t="shared" si="3"/>
        <v>0.44999999999999996</v>
      </c>
    </row>
    <row r="35" spans="1:11" ht="12">
      <c r="A35" s="19" t="s">
        <v>124</v>
      </c>
      <c r="B35" s="10" t="s">
        <v>2</v>
      </c>
      <c r="C35" s="2" t="s">
        <v>11</v>
      </c>
      <c r="D35" s="8" t="s">
        <v>182</v>
      </c>
      <c r="E35">
        <v>1</v>
      </c>
      <c r="F35">
        <v>1</v>
      </c>
      <c r="G35" s="3">
        <v>0.09</v>
      </c>
      <c r="H35" s="42">
        <v>4</v>
      </c>
      <c r="I35" s="3">
        <f t="shared" si="2"/>
        <v>0.36</v>
      </c>
      <c r="J35" s="24">
        <v>10</v>
      </c>
      <c r="K35" s="3">
        <f t="shared" si="3"/>
        <v>0.8999999999999999</v>
      </c>
    </row>
    <row r="36" spans="1:11" ht="12">
      <c r="A36" s="19" t="s">
        <v>125</v>
      </c>
      <c r="B36" s="10" t="s">
        <v>2</v>
      </c>
      <c r="C36" s="2" t="s">
        <v>11</v>
      </c>
      <c r="D36" s="8" t="s">
        <v>183</v>
      </c>
      <c r="E36">
        <v>1</v>
      </c>
      <c r="F36">
        <v>1</v>
      </c>
      <c r="G36" s="3">
        <v>0.09</v>
      </c>
      <c r="H36" s="42">
        <v>1</v>
      </c>
      <c r="I36" s="3">
        <f t="shared" si="2"/>
        <v>0.09</v>
      </c>
      <c r="J36" s="24">
        <v>5</v>
      </c>
      <c r="K36" s="3">
        <f t="shared" si="3"/>
        <v>0.44999999999999996</v>
      </c>
    </row>
    <row r="37" spans="1:11" ht="12">
      <c r="A37" s="19" t="s">
        <v>126</v>
      </c>
      <c r="B37" s="10" t="s">
        <v>2</v>
      </c>
      <c r="C37" s="2" t="s">
        <v>11</v>
      </c>
      <c r="D37" s="8" t="s">
        <v>184</v>
      </c>
      <c r="E37">
        <v>1</v>
      </c>
      <c r="F37">
        <v>1</v>
      </c>
      <c r="G37" s="3">
        <v>0.09</v>
      </c>
      <c r="H37" s="42">
        <v>6</v>
      </c>
      <c r="I37" s="3">
        <f t="shared" si="2"/>
        <v>0.54</v>
      </c>
      <c r="J37" s="24">
        <v>15</v>
      </c>
      <c r="K37" s="3">
        <f t="shared" si="3"/>
        <v>1.3499999999999999</v>
      </c>
    </row>
    <row r="38" spans="1:11" ht="12">
      <c r="A38" s="19" t="s">
        <v>127</v>
      </c>
      <c r="B38" s="10" t="s">
        <v>2</v>
      </c>
      <c r="C38" s="2" t="s">
        <v>11</v>
      </c>
      <c r="D38" s="8" t="s">
        <v>185</v>
      </c>
      <c r="E38">
        <v>1</v>
      </c>
      <c r="F38">
        <v>1</v>
      </c>
      <c r="G38" s="3">
        <v>0.09</v>
      </c>
      <c r="H38" s="42">
        <v>1</v>
      </c>
      <c r="I38" s="3">
        <f t="shared" si="2"/>
        <v>0.09</v>
      </c>
      <c r="J38" s="24">
        <v>5</v>
      </c>
      <c r="K38" s="3">
        <f t="shared" si="3"/>
        <v>0.44999999999999996</v>
      </c>
    </row>
    <row r="39" spans="1:11" ht="12">
      <c r="A39" s="19" t="s">
        <v>128</v>
      </c>
      <c r="B39" s="10" t="s">
        <v>2</v>
      </c>
      <c r="C39" s="2" t="s">
        <v>11</v>
      </c>
      <c r="D39" s="8" t="s">
        <v>186</v>
      </c>
      <c r="E39">
        <v>1</v>
      </c>
      <c r="F39">
        <v>1</v>
      </c>
      <c r="G39" s="3">
        <v>0.09</v>
      </c>
      <c r="H39" s="42">
        <v>3</v>
      </c>
      <c r="I39" s="3">
        <f t="shared" si="2"/>
        <v>0.27</v>
      </c>
      <c r="J39" s="24">
        <v>10</v>
      </c>
      <c r="K39" s="3">
        <f t="shared" si="3"/>
        <v>0.8999999999999999</v>
      </c>
    </row>
    <row r="40" spans="1:11" ht="12">
      <c r="A40" s="19" t="s">
        <v>129</v>
      </c>
      <c r="B40" s="10" t="s">
        <v>2</v>
      </c>
      <c r="C40" s="2" t="s">
        <v>11</v>
      </c>
      <c r="D40" s="8" t="s">
        <v>187</v>
      </c>
      <c r="E40">
        <v>1</v>
      </c>
      <c r="F40">
        <v>1</v>
      </c>
      <c r="G40" s="3">
        <v>0.09</v>
      </c>
      <c r="H40" s="42">
        <v>2</v>
      </c>
      <c r="I40" s="3">
        <f t="shared" si="2"/>
        <v>0.18</v>
      </c>
      <c r="J40" s="24">
        <v>5</v>
      </c>
      <c r="K40" s="3">
        <f t="shared" si="3"/>
        <v>0.44999999999999996</v>
      </c>
    </row>
    <row r="41" spans="1:11" ht="12">
      <c r="A41" s="19" t="s">
        <v>136</v>
      </c>
      <c r="B41" s="10" t="s">
        <v>2</v>
      </c>
      <c r="C41" s="2" t="s">
        <v>11</v>
      </c>
      <c r="D41" s="8" t="s">
        <v>188</v>
      </c>
      <c r="E41">
        <v>1</v>
      </c>
      <c r="F41">
        <v>1</v>
      </c>
      <c r="G41" s="3">
        <v>0.09</v>
      </c>
      <c r="H41" s="42">
        <v>1</v>
      </c>
      <c r="I41" s="3">
        <f t="shared" si="2"/>
        <v>0.09</v>
      </c>
      <c r="J41" s="24">
        <v>5</v>
      </c>
      <c r="K41" s="3">
        <f t="shared" si="3"/>
        <v>0.44999999999999996</v>
      </c>
    </row>
    <row r="42" spans="1:11" ht="12">
      <c r="A42" s="19" t="s">
        <v>137</v>
      </c>
      <c r="B42" s="10" t="s">
        <v>2</v>
      </c>
      <c r="C42" s="2" t="s">
        <v>11</v>
      </c>
      <c r="D42" s="8" t="s">
        <v>189</v>
      </c>
      <c r="E42">
        <v>1</v>
      </c>
      <c r="F42">
        <v>1</v>
      </c>
      <c r="G42" s="3">
        <v>0.09</v>
      </c>
      <c r="H42" s="42">
        <v>1</v>
      </c>
      <c r="I42" s="3">
        <f t="shared" si="2"/>
        <v>0.09</v>
      </c>
      <c r="J42" s="24">
        <v>5</v>
      </c>
      <c r="K42" s="3">
        <f t="shared" si="3"/>
        <v>0.44999999999999996</v>
      </c>
    </row>
    <row r="43" spans="1:11" ht="12">
      <c r="A43" s="19" t="s">
        <v>138</v>
      </c>
      <c r="B43" s="10" t="s">
        <v>2</v>
      </c>
      <c r="C43" s="2" t="s">
        <v>11</v>
      </c>
      <c r="D43" s="8" t="s">
        <v>190</v>
      </c>
      <c r="E43">
        <v>1</v>
      </c>
      <c r="F43">
        <v>1</v>
      </c>
      <c r="G43" s="3">
        <v>0.09</v>
      </c>
      <c r="H43" s="42">
        <v>1</v>
      </c>
      <c r="I43" s="3">
        <f t="shared" si="2"/>
        <v>0.09</v>
      </c>
      <c r="J43" s="24">
        <v>5</v>
      </c>
      <c r="K43" s="3">
        <f t="shared" si="3"/>
        <v>0.44999999999999996</v>
      </c>
    </row>
    <row r="44" spans="1:11" ht="12">
      <c r="A44" s="27"/>
      <c r="B44" s="15"/>
      <c r="C44" s="16"/>
      <c r="D44" s="22"/>
      <c r="E44" s="12"/>
      <c r="F44" s="12"/>
      <c r="G44" s="13"/>
      <c r="H44" s="26"/>
      <c r="I44" s="13"/>
      <c r="J44" s="26"/>
      <c r="K44" s="13"/>
    </row>
    <row r="45" spans="1:11" ht="12">
      <c r="A45" s="28" t="s">
        <v>78</v>
      </c>
      <c r="B45" s="31"/>
      <c r="C45" s="32"/>
      <c r="D45" s="33"/>
      <c r="E45" s="23"/>
      <c r="F45" s="23"/>
      <c r="G45" s="34"/>
      <c r="H45" s="34"/>
      <c r="I45" s="34">
        <f>SUM(I5:I43)</f>
        <v>12.149999999999995</v>
      </c>
      <c r="J45" s="35"/>
      <c r="K45" s="34">
        <f>SUM(K5:K43)</f>
        <v>26.94999999999999</v>
      </c>
    </row>
    <row r="46" spans="1:11" ht="12">
      <c r="A46" s="28" t="s">
        <v>79</v>
      </c>
      <c r="B46" s="31"/>
      <c r="C46" s="32"/>
      <c r="D46" s="36"/>
      <c r="E46" s="23"/>
      <c r="F46" s="23"/>
      <c r="G46" s="34"/>
      <c r="H46" s="35"/>
      <c r="I46" s="34">
        <f>SUM(I45)</f>
        <v>12.149999999999995</v>
      </c>
      <c r="J46" s="35"/>
      <c r="K46" s="34">
        <f>SUM(K45)</f>
        <v>26.94999999999999</v>
      </c>
    </row>
    <row r="47" spans="1:11" ht="12">
      <c r="A47" s="27"/>
      <c r="C47" s="16"/>
      <c r="D47" s="17"/>
      <c r="E47" s="12"/>
      <c r="F47" s="12"/>
      <c r="G47" s="13"/>
      <c r="H47" s="26"/>
      <c r="I47" s="13"/>
      <c r="J47" s="26"/>
      <c r="K47" s="13"/>
    </row>
    <row r="48" spans="1:11" ht="12.75">
      <c r="A48" s="4" t="s">
        <v>24</v>
      </c>
      <c r="B48" s="11"/>
      <c r="C48" s="6"/>
      <c r="D48" s="9"/>
      <c r="E48" s="5"/>
      <c r="F48" s="5"/>
      <c r="G48" s="7"/>
      <c r="H48" s="25"/>
      <c r="I48" s="7"/>
      <c r="J48" s="25"/>
      <c r="K48" s="7"/>
    </row>
    <row r="49" ht="12.75">
      <c r="A49" s="1" t="s">
        <v>195</v>
      </c>
    </row>
    <row r="50" spans="1:10" ht="12">
      <c r="A50" s="29" t="s">
        <v>130</v>
      </c>
      <c r="B50" s="15" t="s">
        <v>2</v>
      </c>
      <c r="C50" s="16" t="s">
        <v>11</v>
      </c>
      <c r="D50" s="8" t="s">
        <v>305</v>
      </c>
      <c r="E50">
        <v>1</v>
      </c>
      <c r="F50">
        <v>1</v>
      </c>
      <c r="G50" s="3">
        <v>0.06</v>
      </c>
      <c r="H50" s="35">
        <v>7</v>
      </c>
      <c r="I50" s="3">
        <f>PRODUCT(H50,G50)</f>
        <v>0.42</v>
      </c>
      <c r="J50" s="26"/>
    </row>
    <row r="51" spans="1:10" ht="12">
      <c r="A51" s="29" t="s">
        <v>15</v>
      </c>
      <c r="B51" s="15" t="s">
        <v>2</v>
      </c>
      <c r="C51" s="16" t="s">
        <v>11</v>
      </c>
      <c r="D51" s="8" t="s">
        <v>301</v>
      </c>
      <c r="E51">
        <v>1</v>
      </c>
      <c r="F51">
        <v>1</v>
      </c>
      <c r="G51" s="3">
        <v>0.06</v>
      </c>
      <c r="H51" s="35">
        <v>4</v>
      </c>
      <c r="I51" s="3">
        <f>PRODUCT(H51,G51)</f>
        <v>0.24</v>
      </c>
      <c r="J51" s="26"/>
    </row>
    <row r="52" spans="1:10" ht="12">
      <c r="A52" s="19" t="s">
        <v>16</v>
      </c>
      <c r="B52" s="15" t="s">
        <v>2</v>
      </c>
      <c r="C52" s="16" t="s">
        <v>11</v>
      </c>
      <c r="D52" s="8" t="s">
        <v>302</v>
      </c>
      <c r="E52">
        <v>1</v>
      </c>
      <c r="F52">
        <v>1</v>
      </c>
      <c r="G52" s="3">
        <v>0.06</v>
      </c>
      <c r="H52" s="35">
        <v>2</v>
      </c>
      <c r="I52" s="3">
        <f>PRODUCT(H52,G52)</f>
        <v>0.12</v>
      </c>
      <c r="J52" s="26"/>
    </row>
    <row r="53" spans="1:10" ht="12">
      <c r="A53" s="19" t="s">
        <v>131</v>
      </c>
      <c r="B53" s="15" t="s">
        <v>2</v>
      </c>
      <c r="C53" s="16" t="s">
        <v>11</v>
      </c>
      <c r="D53" s="8" t="s">
        <v>303</v>
      </c>
      <c r="E53">
        <v>1</v>
      </c>
      <c r="F53">
        <v>1</v>
      </c>
      <c r="G53" s="3">
        <v>0.08</v>
      </c>
      <c r="H53" s="35">
        <v>9</v>
      </c>
      <c r="I53" s="3">
        <f>PRODUCT(H53,G53)</f>
        <v>0.72</v>
      </c>
      <c r="J53" s="26"/>
    </row>
    <row r="54" spans="1:10" ht="12">
      <c r="A54" s="19" t="s">
        <v>132</v>
      </c>
      <c r="B54" s="15" t="s">
        <v>2</v>
      </c>
      <c r="C54" s="16" t="s">
        <v>11</v>
      </c>
      <c r="D54" s="8" t="s">
        <v>304</v>
      </c>
      <c r="E54">
        <v>1</v>
      </c>
      <c r="F54">
        <v>1</v>
      </c>
      <c r="G54" s="3">
        <v>0.11</v>
      </c>
      <c r="H54" s="35">
        <v>3</v>
      </c>
      <c r="I54" s="3">
        <f>PRODUCT(H54,G54)</f>
        <v>0.33</v>
      </c>
      <c r="J54" s="26"/>
    </row>
    <row r="55" ht="12.75">
      <c r="A55" s="1" t="s">
        <v>300</v>
      </c>
    </row>
    <row r="56" spans="1:11" ht="12">
      <c r="A56" s="65" t="s">
        <v>130</v>
      </c>
      <c r="B56" s="66" t="s">
        <v>2</v>
      </c>
      <c r="C56" s="67" t="s">
        <v>11</v>
      </c>
      <c r="D56" s="68" t="s">
        <v>191</v>
      </c>
      <c r="E56" s="40">
        <v>1</v>
      </c>
      <c r="F56" s="40">
        <v>1</v>
      </c>
      <c r="G56" s="69">
        <v>0.22</v>
      </c>
      <c r="H56" s="37">
        <v>7</v>
      </c>
      <c r="I56" s="69">
        <f>PRODUCT(H56,G56)</f>
        <v>1.54</v>
      </c>
      <c r="J56" s="37">
        <v>15</v>
      </c>
      <c r="K56" s="69">
        <f>PRODUCT(J56,G56)</f>
        <v>3.3</v>
      </c>
    </row>
    <row r="57" spans="1:11" ht="12">
      <c r="A57" s="65" t="s">
        <v>15</v>
      </c>
      <c r="B57" s="66" t="s">
        <v>2</v>
      </c>
      <c r="C57" s="67" t="s">
        <v>11</v>
      </c>
      <c r="D57" s="68" t="s">
        <v>192</v>
      </c>
      <c r="E57" s="40">
        <v>1</v>
      </c>
      <c r="F57" s="40">
        <v>1</v>
      </c>
      <c r="G57" s="69">
        <v>0.22</v>
      </c>
      <c r="H57" s="37">
        <v>4</v>
      </c>
      <c r="I57" s="69">
        <f>PRODUCT(H57,G57)</f>
        <v>0.88</v>
      </c>
      <c r="J57" s="37">
        <v>10</v>
      </c>
      <c r="K57" s="69">
        <f>PRODUCT(J57,G57)</f>
        <v>2.2</v>
      </c>
    </row>
    <row r="58" spans="1:11" ht="12">
      <c r="A58" s="40" t="s">
        <v>16</v>
      </c>
      <c r="B58" s="66" t="s">
        <v>2</v>
      </c>
      <c r="C58" s="67" t="s">
        <v>11</v>
      </c>
      <c r="D58" s="68" t="s">
        <v>53</v>
      </c>
      <c r="E58" s="40">
        <v>1</v>
      </c>
      <c r="F58" s="40">
        <v>1</v>
      </c>
      <c r="G58" s="69">
        <v>0.24</v>
      </c>
      <c r="H58" s="37">
        <v>2</v>
      </c>
      <c r="I58" s="69">
        <f>PRODUCT(H58,G58)</f>
        <v>0.48</v>
      </c>
      <c r="J58" s="37">
        <v>5</v>
      </c>
      <c r="K58" s="69">
        <f>PRODUCT(J58,G58)</f>
        <v>1.2</v>
      </c>
    </row>
    <row r="59" spans="1:11" ht="12">
      <c r="A59" s="40" t="s">
        <v>131</v>
      </c>
      <c r="B59" s="66" t="s">
        <v>2</v>
      </c>
      <c r="C59" s="67" t="s">
        <v>11</v>
      </c>
      <c r="D59" s="68" t="s">
        <v>193</v>
      </c>
      <c r="E59" s="40">
        <v>1</v>
      </c>
      <c r="F59" s="40">
        <v>1</v>
      </c>
      <c r="G59" s="69">
        <v>0.34</v>
      </c>
      <c r="H59" s="37">
        <v>9</v>
      </c>
      <c r="I59" s="69">
        <f>PRODUCT(H59,G59)</f>
        <v>3.06</v>
      </c>
      <c r="J59" s="37">
        <v>20</v>
      </c>
      <c r="K59" s="69">
        <f>PRODUCT(J59,G59)</f>
        <v>6.800000000000001</v>
      </c>
    </row>
    <row r="60" spans="1:11" ht="12">
      <c r="A60" s="40" t="s">
        <v>132</v>
      </c>
      <c r="B60" s="66" t="s">
        <v>2</v>
      </c>
      <c r="C60" s="67" t="s">
        <v>11</v>
      </c>
      <c r="D60" s="68" t="s">
        <v>194</v>
      </c>
      <c r="E60" s="40">
        <v>1</v>
      </c>
      <c r="F60" s="40">
        <v>1</v>
      </c>
      <c r="G60" s="69">
        <v>0.35</v>
      </c>
      <c r="H60" s="37">
        <v>3</v>
      </c>
      <c r="I60" s="69">
        <f>PRODUCT(H60,G60)</f>
        <v>1.0499999999999998</v>
      </c>
      <c r="J60" s="37">
        <v>10</v>
      </c>
      <c r="K60" s="69">
        <f>PRODUCT(J60,G60)</f>
        <v>3.5</v>
      </c>
    </row>
    <row r="62" spans="1:4" ht="12.75">
      <c r="A62" s="14" t="s">
        <v>199</v>
      </c>
      <c r="D62" s="18"/>
    </row>
    <row r="63" spans="1:11" ht="12">
      <c r="A63" s="29" t="s">
        <v>15</v>
      </c>
      <c r="B63" s="10" t="s">
        <v>2</v>
      </c>
      <c r="C63" s="2" t="s">
        <v>198</v>
      </c>
      <c r="D63" s="18" t="s">
        <v>197</v>
      </c>
      <c r="E63">
        <v>1</v>
      </c>
      <c r="F63">
        <v>1</v>
      </c>
      <c r="G63" s="3">
        <v>1.07</v>
      </c>
      <c r="H63" s="35">
        <v>1</v>
      </c>
      <c r="I63" s="3">
        <f>PRODUCT(H63,G63)</f>
        <v>1.07</v>
      </c>
      <c r="J63" s="24">
        <v>4</v>
      </c>
      <c r="K63" s="3">
        <f>PRODUCT(J63,G63)</f>
        <v>4.28</v>
      </c>
    </row>
    <row r="64" ht="12.75">
      <c r="A64" s="1" t="s">
        <v>208</v>
      </c>
    </row>
    <row r="65" ht="12.75">
      <c r="A65" s="1" t="s">
        <v>296</v>
      </c>
    </row>
    <row r="66" spans="1:11" ht="12">
      <c r="A66" s="29" t="s">
        <v>134</v>
      </c>
      <c r="B66" s="10" t="s">
        <v>2</v>
      </c>
      <c r="C66" s="2" t="s">
        <v>22</v>
      </c>
      <c r="D66" s="8" t="s">
        <v>200</v>
      </c>
      <c r="E66">
        <v>1</v>
      </c>
      <c r="F66">
        <v>1</v>
      </c>
      <c r="G66" s="3">
        <v>0.23</v>
      </c>
      <c r="H66" s="35">
        <v>2</v>
      </c>
      <c r="I66" s="3">
        <f aca="true" t="shared" si="4" ref="I66:I90">PRODUCT(H66,G66)</f>
        <v>0.46</v>
      </c>
      <c r="J66" s="24">
        <v>15</v>
      </c>
      <c r="K66" s="3">
        <f aca="true" t="shared" si="5" ref="K66:K73">PRODUCT(J66,G66)</f>
        <v>3.45</v>
      </c>
    </row>
    <row r="67" spans="1:11" ht="12">
      <c r="A67" s="29" t="s">
        <v>294</v>
      </c>
      <c r="B67" s="10" t="s">
        <v>2</v>
      </c>
      <c r="C67" s="2" t="s">
        <v>22</v>
      </c>
      <c r="D67" s="8" t="s">
        <v>201</v>
      </c>
      <c r="E67">
        <v>1</v>
      </c>
      <c r="F67">
        <v>1</v>
      </c>
      <c r="G67" s="3">
        <v>0.26</v>
      </c>
      <c r="H67" s="35">
        <v>6</v>
      </c>
      <c r="I67" s="3">
        <f t="shared" si="4"/>
        <v>1.56</v>
      </c>
      <c r="J67" s="24">
        <v>10</v>
      </c>
      <c r="K67" s="3">
        <f t="shared" si="5"/>
        <v>2.6</v>
      </c>
    </row>
    <row r="68" spans="1:11" ht="12">
      <c r="A68" s="29" t="s">
        <v>135</v>
      </c>
      <c r="B68" s="10" t="s">
        <v>2</v>
      </c>
      <c r="C68" s="2" t="s">
        <v>22</v>
      </c>
      <c r="D68" s="8" t="s">
        <v>202</v>
      </c>
      <c r="E68">
        <v>1</v>
      </c>
      <c r="F68">
        <v>1</v>
      </c>
      <c r="G68" s="3">
        <v>0.14</v>
      </c>
      <c r="H68" s="35">
        <v>6</v>
      </c>
      <c r="I68" s="3">
        <f t="shared" si="4"/>
        <v>0.8400000000000001</v>
      </c>
      <c r="J68" s="24">
        <v>5</v>
      </c>
      <c r="K68" s="3">
        <f t="shared" si="5"/>
        <v>0.7000000000000001</v>
      </c>
    </row>
    <row r="69" spans="1:11" ht="12.75">
      <c r="A69" s="14" t="s">
        <v>297</v>
      </c>
      <c r="B69" s="15"/>
      <c r="C69" s="16"/>
      <c r="D69" s="17"/>
      <c r="E69" s="12"/>
      <c r="F69" s="12"/>
      <c r="G69" s="13"/>
      <c r="H69" s="26"/>
      <c r="I69" s="13"/>
      <c r="J69" s="26"/>
      <c r="K69" s="13"/>
    </row>
    <row r="70" spans="1:11" ht="12">
      <c r="A70" s="29" t="s">
        <v>139</v>
      </c>
      <c r="B70" s="10" t="s">
        <v>2</v>
      </c>
      <c r="C70" s="2" t="s">
        <v>22</v>
      </c>
      <c r="D70" s="8" t="s">
        <v>203</v>
      </c>
      <c r="E70">
        <v>1</v>
      </c>
      <c r="F70">
        <v>1</v>
      </c>
      <c r="G70" s="3">
        <v>0.33</v>
      </c>
      <c r="H70" s="35">
        <v>3</v>
      </c>
      <c r="I70" s="3">
        <f t="shared" si="4"/>
        <v>0.99</v>
      </c>
      <c r="J70" s="24">
        <v>10</v>
      </c>
      <c r="K70" s="3">
        <f t="shared" si="5"/>
        <v>3.3000000000000003</v>
      </c>
    </row>
    <row r="71" spans="1:11" ht="12">
      <c r="A71" s="29" t="s">
        <v>140</v>
      </c>
      <c r="B71" s="10" t="s">
        <v>2</v>
      </c>
      <c r="C71" s="2" t="s">
        <v>22</v>
      </c>
      <c r="D71" s="8" t="s">
        <v>204</v>
      </c>
      <c r="E71">
        <v>1</v>
      </c>
      <c r="F71">
        <v>1</v>
      </c>
      <c r="G71" s="3">
        <v>0.33</v>
      </c>
      <c r="H71" s="35">
        <v>1</v>
      </c>
      <c r="I71" s="3">
        <f t="shared" si="4"/>
        <v>0.33</v>
      </c>
      <c r="J71" s="24">
        <v>5</v>
      </c>
      <c r="K71" s="3">
        <f t="shared" si="5"/>
        <v>1.6500000000000001</v>
      </c>
    </row>
    <row r="72" spans="1:11" ht="12">
      <c r="A72" s="29" t="s">
        <v>141</v>
      </c>
      <c r="B72" s="10" t="s">
        <v>2</v>
      </c>
      <c r="C72" s="2" t="s">
        <v>22</v>
      </c>
      <c r="D72" s="8" t="s">
        <v>205</v>
      </c>
      <c r="E72">
        <v>1</v>
      </c>
      <c r="F72">
        <v>1</v>
      </c>
      <c r="G72" s="3">
        <v>0.33</v>
      </c>
      <c r="H72" s="35">
        <v>3</v>
      </c>
      <c r="I72" s="3">
        <f t="shared" si="4"/>
        <v>0.99</v>
      </c>
      <c r="J72" s="24">
        <v>10</v>
      </c>
      <c r="K72" s="3">
        <f t="shared" si="5"/>
        <v>3.3000000000000003</v>
      </c>
    </row>
    <row r="73" spans="1:11" ht="12">
      <c r="A73" s="29" t="s">
        <v>295</v>
      </c>
      <c r="B73" s="10" t="s">
        <v>2</v>
      </c>
      <c r="C73" s="2" t="s">
        <v>22</v>
      </c>
      <c r="D73" s="8" t="s">
        <v>206</v>
      </c>
      <c r="E73">
        <v>1</v>
      </c>
      <c r="F73">
        <v>1</v>
      </c>
      <c r="G73" s="3">
        <v>0.42</v>
      </c>
      <c r="H73" s="35">
        <v>3</v>
      </c>
      <c r="I73" s="3">
        <f t="shared" si="4"/>
        <v>1.26</v>
      </c>
      <c r="J73" s="24">
        <v>10</v>
      </c>
      <c r="K73" s="3">
        <f t="shared" si="5"/>
        <v>4.2</v>
      </c>
    </row>
    <row r="74" ht="12.75">
      <c r="A74" s="1" t="s">
        <v>238</v>
      </c>
    </row>
    <row r="75" spans="1:11" ht="12">
      <c r="A75" s="29" t="s">
        <v>144</v>
      </c>
      <c r="B75" s="10" t="s">
        <v>2</v>
      </c>
      <c r="C75" s="2" t="s">
        <v>22</v>
      </c>
      <c r="D75" t="s">
        <v>54</v>
      </c>
      <c r="E75">
        <v>1</v>
      </c>
      <c r="F75">
        <v>1</v>
      </c>
      <c r="G75" s="3">
        <v>0.1</v>
      </c>
      <c r="H75" s="35">
        <v>1</v>
      </c>
      <c r="I75" s="3">
        <f t="shared" si="4"/>
        <v>0.1</v>
      </c>
      <c r="J75" s="24">
        <v>5</v>
      </c>
      <c r="K75" s="3">
        <f aca="true" t="shared" si="6" ref="K75:K81">PRODUCT(J75,G75)</f>
        <v>0.5</v>
      </c>
    </row>
    <row r="76" spans="1:11" ht="12">
      <c r="A76" s="29" t="s">
        <v>65</v>
      </c>
      <c r="B76" s="10" t="s">
        <v>2</v>
      </c>
      <c r="C76" s="2" t="s">
        <v>22</v>
      </c>
      <c r="D76" s="18" t="s">
        <v>61</v>
      </c>
      <c r="E76">
        <v>1</v>
      </c>
      <c r="F76">
        <v>1</v>
      </c>
      <c r="G76" s="3">
        <v>0.07</v>
      </c>
      <c r="H76" s="35">
        <v>1</v>
      </c>
      <c r="I76" s="3">
        <f t="shared" si="4"/>
        <v>0.07</v>
      </c>
      <c r="J76" s="24">
        <v>5</v>
      </c>
      <c r="K76" s="3">
        <f t="shared" si="6"/>
        <v>0.35000000000000003</v>
      </c>
    </row>
    <row r="77" spans="1:11" ht="12">
      <c r="A77" s="19" t="s">
        <v>142</v>
      </c>
      <c r="B77" s="10" t="s">
        <v>2</v>
      </c>
      <c r="C77" s="2" t="s">
        <v>22</v>
      </c>
      <c r="D77" t="s">
        <v>207</v>
      </c>
      <c r="E77">
        <v>1</v>
      </c>
      <c r="F77">
        <v>1</v>
      </c>
      <c r="G77" s="3">
        <v>0.07</v>
      </c>
      <c r="H77" s="35">
        <v>3</v>
      </c>
      <c r="I77" s="3">
        <f t="shared" si="4"/>
        <v>0.21000000000000002</v>
      </c>
      <c r="J77" s="24">
        <v>10</v>
      </c>
      <c r="K77" s="3">
        <f t="shared" si="6"/>
        <v>0.7000000000000001</v>
      </c>
    </row>
    <row r="78" spans="1:11" ht="12">
      <c r="A78" s="19" t="s">
        <v>66</v>
      </c>
      <c r="B78" s="10" t="s">
        <v>2</v>
      </c>
      <c r="C78" s="2" t="s">
        <v>22</v>
      </c>
      <c r="D78" s="18" t="s">
        <v>62</v>
      </c>
      <c r="E78">
        <v>1</v>
      </c>
      <c r="F78">
        <v>1</v>
      </c>
      <c r="G78" s="3">
        <v>0.1</v>
      </c>
      <c r="H78" s="35">
        <v>1</v>
      </c>
      <c r="I78" s="3">
        <f t="shared" si="4"/>
        <v>0.1</v>
      </c>
      <c r="J78" s="24">
        <v>5</v>
      </c>
      <c r="K78" s="3">
        <f t="shared" si="6"/>
        <v>0.5</v>
      </c>
    </row>
    <row r="79" spans="1:11" ht="12">
      <c r="A79" s="19" t="s">
        <v>67</v>
      </c>
      <c r="B79" s="10" t="s">
        <v>2</v>
      </c>
      <c r="C79" s="2" t="s">
        <v>22</v>
      </c>
      <c r="D79" t="s">
        <v>63</v>
      </c>
      <c r="E79">
        <v>1</v>
      </c>
      <c r="F79">
        <v>1</v>
      </c>
      <c r="G79" s="3">
        <v>0.1</v>
      </c>
      <c r="H79" s="35">
        <v>2</v>
      </c>
      <c r="I79" s="3">
        <f t="shared" si="4"/>
        <v>0.2</v>
      </c>
      <c r="J79" s="24">
        <v>5</v>
      </c>
      <c r="K79" s="3">
        <f t="shared" si="6"/>
        <v>0.5</v>
      </c>
    </row>
    <row r="80" spans="1:11" ht="12">
      <c r="A80" s="19" t="s">
        <v>68</v>
      </c>
      <c r="B80" s="10" t="s">
        <v>2</v>
      </c>
      <c r="C80" s="2" t="s">
        <v>22</v>
      </c>
      <c r="D80" t="s">
        <v>64</v>
      </c>
      <c r="E80">
        <v>1</v>
      </c>
      <c r="F80">
        <v>1</v>
      </c>
      <c r="G80" s="3">
        <v>0.07</v>
      </c>
      <c r="H80" s="35">
        <v>2</v>
      </c>
      <c r="I80" s="3">
        <f t="shared" si="4"/>
        <v>0.14</v>
      </c>
      <c r="J80" s="24">
        <v>5</v>
      </c>
      <c r="K80" s="3">
        <f t="shared" si="6"/>
        <v>0.35000000000000003</v>
      </c>
    </row>
    <row r="81" spans="1:11" ht="12">
      <c r="A81" s="19" t="s">
        <v>143</v>
      </c>
      <c r="B81" s="10" t="s">
        <v>2</v>
      </c>
      <c r="C81" s="2" t="s">
        <v>22</v>
      </c>
      <c r="D81" t="s">
        <v>209</v>
      </c>
      <c r="E81">
        <v>1</v>
      </c>
      <c r="F81">
        <v>1</v>
      </c>
      <c r="G81" s="3">
        <v>0.07</v>
      </c>
      <c r="H81" s="35">
        <v>3</v>
      </c>
      <c r="I81" s="3">
        <f t="shared" si="4"/>
        <v>0.21000000000000002</v>
      </c>
      <c r="J81" s="24">
        <v>10</v>
      </c>
      <c r="K81" s="3">
        <f t="shared" si="6"/>
        <v>0.7000000000000001</v>
      </c>
    </row>
    <row r="82" spans="1:11" ht="12">
      <c r="A82" s="19" t="s">
        <v>20</v>
      </c>
      <c r="B82" s="10" t="s">
        <v>2</v>
      </c>
      <c r="C82" s="2" t="s">
        <v>22</v>
      </c>
      <c r="D82" t="s">
        <v>21</v>
      </c>
      <c r="E82">
        <v>1</v>
      </c>
      <c r="F82">
        <v>1</v>
      </c>
      <c r="G82" s="3">
        <v>0.1</v>
      </c>
      <c r="H82" s="35">
        <v>1</v>
      </c>
      <c r="I82" s="3">
        <f t="shared" si="4"/>
        <v>0.1</v>
      </c>
      <c r="J82" s="24">
        <v>5</v>
      </c>
      <c r="K82" s="3">
        <f aca="true" t="shared" si="7" ref="K82:K90">PRODUCT(J82,G82)</f>
        <v>0.5</v>
      </c>
    </row>
    <row r="83" spans="1:11" ht="12">
      <c r="A83" s="19" t="s">
        <v>211</v>
      </c>
      <c r="B83" s="10" t="s">
        <v>2</v>
      </c>
      <c r="C83" s="2" t="s">
        <v>22</v>
      </c>
      <c r="D83" t="s">
        <v>210</v>
      </c>
      <c r="E83">
        <v>1</v>
      </c>
      <c r="F83">
        <v>1</v>
      </c>
      <c r="G83" s="3">
        <v>0.06</v>
      </c>
      <c r="H83" s="35">
        <v>1</v>
      </c>
      <c r="I83" s="3">
        <f t="shared" si="4"/>
        <v>0.06</v>
      </c>
      <c r="J83" s="24">
        <v>5</v>
      </c>
      <c r="K83" s="3">
        <f t="shared" si="7"/>
        <v>0.3</v>
      </c>
    </row>
    <row r="84" spans="1:11" ht="12">
      <c r="A84" s="19" t="s">
        <v>71</v>
      </c>
      <c r="B84" s="10" t="s">
        <v>2</v>
      </c>
      <c r="C84" s="2" t="s">
        <v>22</v>
      </c>
      <c r="D84" t="s">
        <v>69</v>
      </c>
      <c r="E84">
        <v>1</v>
      </c>
      <c r="F84">
        <v>1</v>
      </c>
      <c r="G84" s="3">
        <v>0.1</v>
      </c>
      <c r="H84" s="35">
        <v>1</v>
      </c>
      <c r="I84" s="3">
        <f t="shared" si="4"/>
        <v>0.1</v>
      </c>
      <c r="J84" s="24">
        <v>5</v>
      </c>
      <c r="K84" s="3">
        <f t="shared" si="7"/>
        <v>0.5</v>
      </c>
    </row>
    <row r="85" spans="1:11" ht="12">
      <c r="A85" s="19" t="s">
        <v>72</v>
      </c>
      <c r="B85" s="10" t="s">
        <v>2</v>
      </c>
      <c r="C85" s="2" t="s">
        <v>22</v>
      </c>
      <c r="D85" t="s">
        <v>70</v>
      </c>
      <c r="E85">
        <v>1</v>
      </c>
      <c r="F85">
        <v>1</v>
      </c>
      <c r="G85" s="3">
        <v>0.13</v>
      </c>
      <c r="H85" s="35">
        <v>1</v>
      </c>
      <c r="I85" s="3">
        <f t="shared" si="4"/>
        <v>0.13</v>
      </c>
      <c r="J85" s="24">
        <v>5</v>
      </c>
      <c r="K85" s="3">
        <f t="shared" si="7"/>
        <v>0.65</v>
      </c>
    </row>
    <row r="86" spans="1:11" ht="12">
      <c r="A86" s="19" t="s">
        <v>74</v>
      </c>
      <c r="B86" s="10" t="s">
        <v>2</v>
      </c>
      <c r="C86" s="2" t="s">
        <v>22</v>
      </c>
      <c r="D86" t="s">
        <v>73</v>
      </c>
      <c r="E86">
        <v>1</v>
      </c>
      <c r="F86">
        <v>1</v>
      </c>
      <c r="G86" s="3">
        <v>0.12</v>
      </c>
      <c r="H86" s="35">
        <v>2</v>
      </c>
      <c r="I86" s="3">
        <f t="shared" si="4"/>
        <v>0.24</v>
      </c>
      <c r="J86" s="24">
        <v>5</v>
      </c>
      <c r="K86" s="3">
        <f t="shared" si="7"/>
        <v>0.6</v>
      </c>
    </row>
    <row r="87" spans="1:11" ht="12">
      <c r="A87" s="19" t="s">
        <v>75</v>
      </c>
      <c r="B87" s="10" t="s">
        <v>2</v>
      </c>
      <c r="C87" s="2" t="s">
        <v>22</v>
      </c>
      <c r="D87" s="72" t="s">
        <v>76</v>
      </c>
      <c r="E87">
        <v>1</v>
      </c>
      <c r="F87">
        <v>1</v>
      </c>
      <c r="G87" s="3">
        <v>0.12</v>
      </c>
      <c r="H87" s="35">
        <v>2</v>
      </c>
      <c r="I87" s="3">
        <f t="shared" si="4"/>
        <v>0.24</v>
      </c>
      <c r="J87" s="24">
        <v>5</v>
      </c>
      <c r="K87" s="3">
        <f t="shared" si="7"/>
        <v>0.6</v>
      </c>
    </row>
    <row r="88" spans="1:11" ht="12">
      <c r="A88" s="19" t="s">
        <v>213</v>
      </c>
      <c r="B88" s="10" t="s">
        <v>2</v>
      </c>
      <c r="C88" s="2" t="s">
        <v>22</v>
      </c>
      <c r="D88" t="s">
        <v>77</v>
      </c>
      <c r="E88">
        <v>1</v>
      </c>
      <c r="F88">
        <v>1</v>
      </c>
      <c r="G88" s="3">
        <v>0.12</v>
      </c>
      <c r="H88" s="35">
        <v>1</v>
      </c>
      <c r="I88" s="3">
        <f t="shared" si="4"/>
        <v>0.12</v>
      </c>
      <c r="J88" s="24">
        <v>5</v>
      </c>
      <c r="K88" s="3">
        <f t="shared" si="7"/>
        <v>0.6</v>
      </c>
    </row>
    <row r="89" spans="1:11" ht="12">
      <c r="A89" s="19" t="s">
        <v>212</v>
      </c>
      <c r="B89" s="10" t="s">
        <v>2</v>
      </c>
      <c r="C89" s="2" t="s">
        <v>22</v>
      </c>
      <c r="D89" t="s">
        <v>214</v>
      </c>
      <c r="E89">
        <v>1</v>
      </c>
      <c r="F89">
        <v>1</v>
      </c>
      <c r="G89" s="3">
        <v>0.18</v>
      </c>
      <c r="H89" s="35">
        <v>1</v>
      </c>
      <c r="I89" s="3">
        <f t="shared" si="4"/>
        <v>0.18</v>
      </c>
      <c r="J89" s="24">
        <v>5</v>
      </c>
      <c r="K89" s="3">
        <f t="shared" si="7"/>
        <v>0.8999999999999999</v>
      </c>
    </row>
    <row r="90" spans="1:11" s="70" customFormat="1" ht="12">
      <c r="A90" s="59" t="s">
        <v>306</v>
      </c>
      <c r="B90" s="60" t="s">
        <v>2</v>
      </c>
      <c r="C90" s="61" t="s">
        <v>22</v>
      </c>
      <c r="D90" s="62" t="s">
        <v>215</v>
      </c>
      <c r="E90" s="62">
        <v>1</v>
      </c>
      <c r="F90" s="62">
        <v>1</v>
      </c>
      <c r="G90" s="63">
        <v>0.14</v>
      </c>
      <c r="H90" s="42">
        <v>10</v>
      </c>
      <c r="I90" s="63">
        <f t="shared" si="4"/>
        <v>1.4000000000000001</v>
      </c>
      <c r="J90" s="64">
        <v>25</v>
      </c>
      <c r="K90" s="63">
        <f t="shared" si="7"/>
        <v>3.5000000000000004</v>
      </c>
    </row>
    <row r="91" spans="1:11" ht="12">
      <c r="A91" s="19" t="s">
        <v>145</v>
      </c>
      <c r="B91" s="10" t="s">
        <v>2</v>
      </c>
      <c r="C91" s="2" t="s">
        <v>22</v>
      </c>
      <c r="D91" t="s">
        <v>216</v>
      </c>
      <c r="E91">
        <v>1</v>
      </c>
      <c r="F91">
        <v>1</v>
      </c>
      <c r="G91" s="3">
        <v>0.25</v>
      </c>
      <c r="H91" s="35">
        <v>1</v>
      </c>
      <c r="I91" s="3">
        <f>PRODUCT(H91,G91)</f>
        <v>0.25</v>
      </c>
      <c r="J91" s="24">
        <v>5</v>
      </c>
      <c r="K91" s="3">
        <f>PRODUCT(J91,G91)</f>
        <v>1.25</v>
      </c>
    </row>
    <row r="92" spans="1:11" ht="12">
      <c r="A92" s="12" t="s">
        <v>146</v>
      </c>
      <c r="C92" s="16"/>
      <c r="D92" s="12"/>
      <c r="E92" s="12"/>
      <c r="F92" s="12"/>
      <c r="G92" s="13"/>
      <c r="H92" s="26"/>
      <c r="I92" s="13"/>
      <c r="J92" s="26"/>
      <c r="K92" s="13"/>
    </row>
    <row r="93" spans="1:11" ht="12">
      <c r="A93" s="19" t="s">
        <v>147</v>
      </c>
      <c r="B93" s="10" t="s">
        <v>2</v>
      </c>
      <c r="C93" s="2" t="s">
        <v>198</v>
      </c>
      <c r="D93" s="18" t="s">
        <v>217</v>
      </c>
      <c r="E93" s="12">
        <v>1</v>
      </c>
      <c r="F93" s="12">
        <v>1</v>
      </c>
      <c r="G93" s="3">
        <v>0.09</v>
      </c>
      <c r="H93" s="35">
        <v>10</v>
      </c>
      <c r="I93" s="3">
        <f>PRODUCT(H93,G93)</f>
        <v>0.8999999999999999</v>
      </c>
      <c r="J93" s="24">
        <v>25</v>
      </c>
      <c r="K93" s="3">
        <f>PRODUCT(J93,G93)</f>
        <v>2.25</v>
      </c>
    </row>
    <row r="94" spans="1:11" ht="12">
      <c r="A94" s="12" t="s">
        <v>284</v>
      </c>
      <c r="B94" s="15"/>
      <c r="C94" s="16"/>
      <c r="D94" s="22"/>
      <c r="E94" s="12"/>
      <c r="F94" s="12"/>
      <c r="G94" s="13"/>
      <c r="H94" s="26"/>
      <c r="I94" s="13"/>
      <c r="J94" s="26"/>
      <c r="K94" s="13"/>
    </row>
    <row r="95" spans="1:11" ht="12">
      <c r="A95" s="19" t="s">
        <v>285</v>
      </c>
      <c r="B95" s="2" t="s">
        <v>2</v>
      </c>
      <c r="C95" s="16" t="s">
        <v>22</v>
      </c>
      <c r="D95" t="s">
        <v>206</v>
      </c>
      <c r="E95">
        <v>1</v>
      </c>
      <c r="F95" s="12">
        <v>1</v>
      </c>
      <c r="G95" s="3">
        <v>0.42</v>
      </c>
      <c r="H95" s="35" t="s">
        <v>26</v>
      </c>
      <c r="I95" s="3" t="s">
        <v>26</v>
      </c>
      <c r="J95" s="24" t="s">
        <v>26</v>
      </c>
      <c r="K95" s="3" t="s">
        <v>26</v>
      </c>
    </row>
    <row r="96" spans="1:4" ht="12">
      <c r="A96" s="12"/>
      <c r="D96"/>
    </row>
    <row r="97" spans="1:11" ht="12">
      <c r="A97" s="28" t="s">
        <v>80</v>
      </c>
      <c r="B97" s="31"/>
      <c r="C97" s="32"/>
      <c r="D97" s="33"/>
      <c r="E97" s="23"/>
      <c r="F97" s="23"/>
      <c r="G97" s="34"/>
      <c r="H97" s="35"/>
      <c r="I97" s="34"/>
      <c r="J97" s="35"/>
      <c r="K97" s="34">
        <f>SUM(K56:K93)</f>
        <v>55.73000000000001</v>
      </c>
    </row>
    <row r="98" spans="1:11" ht="12">
      <c r="A98" s="28" t="s">
        <v>79</v>
      </c>
      <c r="B98" s="31"/>
      <c r="C98" s="32"/>
      <c r="D98" s="36"/>
      <c r="E98" s="23"/>
      <c r="F98" s="23"/>
      <c r="G98" s="34"/>
      <c r="H98" s="35"/>
      <c r="I98" s="34"/>
      <c r="J98" s="35"/>
      <c r="K98" s="34">
        <f>SUM(K45,K97)</f>
        <v>82.68</v>
      </c>
    </row>
    <row r="99" spans="1:11" ht="12">
      <c r="A99" s="27"/>
      <c r="B99" s="15"/>
      <c r="C99" s="16"/>
      <c r="D99" s="17"/>
      <c r="E99" s="12"/>
      <c r="F99" s="12"/>
      <c r="G99" s="13"/>
      <c r="H99" s="26"/>
      <c r="I99" s="13"/>
      <c r="J99" s="26"/>
      <c r="K99" s="13"/>
    </row>
    <row r="100" spans="1:11" ht="12.75">
      <c r="A100" s="4" t="s">
        <v>25</v>
      </c>
      <c r="B100" s="11"/>
      <c r="C100" s="6"/>
      <c r="D100" s="9"/>
      <c r="E100" s="5"/>
      <c r="F100" s="5"/>
      <c r="G100" s="7"/>
      <c r="H100" s="25"/>
      <c r="I100" s="7"/>
      <c r="J100" s="25"/>
      <c r="K100" s="7"/>
    </row>
    <row r="101" spans="1:11" ht="12.75">
      <c r="A101" s="14" t="s">
        <v>42</v>
      </c>
      <c r="B101" s="15"/>
      <c r="C101" s="16"/>
      <c r="D101" s="17"/>
      <c r="E101" s="12"/>
      <c r="F101" s="12"/>
      <c r="G101" s="13"/>
      <c r="H101" s="26"/>
      <c r="I101" s="13"/>
      <c r="J101" s="26"/>
      <c r="K101" s="13"/>
    </row>
    <row r="102" spans="1:11" ht="12">
      <c r="A102" s="19" t="s">
        <v>218</v>
      </c>
      <c r="B102" s="10" t="s">
        <v>2</v>
      </c>
      <c r="C102" s="2" t="s">
        <v>23</v>
      </c>
      <c r="D102" t="s">
        <v>219</v>
      </c>
      <c r="E102">
        <v>1</v>
      </c>
      <c r="F102">
        <v>1</v>
      </c>
      <c r="G102" s="3">
        <v>0.46</v>
      </c>
      <c r="H102" s="35">
        <v>2</v>
      </c>
      <c r="I102" s="3">
        <f>PRODUCT(H102,G102)</f>
        <v>0.92</v>
      </c>
      <c r="J102" s="24">
        <v>7</v>
      </c>
      <c r="K102" s="3">
        <f>PRODUCT(J102,G102)</f>
        <v>3.22</v>
      </c>
    </row>
    <row r="103" spans="1:4" ht="12">
      <c r="A103" s="12"/>
      <c r="D103"/>
    </row>
    <row r="104" spans="1:11" ht="12">
      <c r="A104" s="28" t="s">
        <v>83</v>
      </c>
      <c r="B104" s="31"/>
      <c r="C104" s="32"/>
      <c r="D104" s="33"/>
      <c r="E104" s="23"/>
      <c r="F104" s="23"/>
      <c r="G104" s="34"/>
      <c r="H104" s="35"/>
      <c r="I104" s="34"/>
      <c r="J104" s="35"/>
      <c r="K104" s="34">
        <f>SUM(K102)</f>
        <v>3.22</v>
      </c>
    </row>
    <row r="105" spans="1:11" ht="12">
      <c r="A105" s="28" t="s">
        <v>79</v>
      </c>
      <c r="B105" s="31"/>
      <c r="C105" s="32"/>
      <c r="D105" s="36"/>
      <c r="E105" s="23"/>
      <c r="F105" s="23"/>
      <c r="G105" s="34"/>
      <c r="H105" s="35"/>
      <c r="I105" s="34"/>
      <c r="J105" s="35"/>
      <c r="K105" s="34">
        <f>SUM(K45,K97,K104)</f>
        <v>85.9</v>
      </c>
    </row>
    <row r="106" spans="1:11" ht="12.75">
      <c r="A106" s="14"/>
      <c r="B106" s="15"/>
      <c r="C106" s="16"/>
      <c r="D106" s="17"/>
      <c r="E106" s="12"/>
      <c r="F106" s="12"/>
      <c r="G106" s="13"/>
      <c r="H106" s="26"/>
      <c r="I106" s="13"/>
      <c r="J106" s="26"/>
      <c r="K106" s="13"/>
    </row>
    <row r="107" spans="1:11" ht="12.75">
      <c r="A107" s="4" t="s">
        <v>293</v>
      </c>
      <c r="B107" s="11"/>
      <c r="C107" s="6"/>
      <c r="D107" s="9"/>
      <c r="E107" s="5"/>
      <c r="F107" s="5"/>
      <c r="G107" s="7"/>
      <c r="H107" s="25"/>
      <c r="I107" s="7"/>
      <c r="J107" s="25"/>
      <c r="K107" s="7"/>
    </row>
    <row r="108" spans="1:11" ht="12">
      <c r="A108" s="29" t="s">
        <v>148</v>
      </c>
      <c r="B108" s="15"/>
      <c r="C108" s="16" t="s">
        <v>233</v>
      </c>
      <c r="D108" s="17"/>
      <c r="E108" s="12"/>
      <c r="F108" s="12"/>
      <c r="G108" s="13"/>
      <c r="H108" s="35">
        <v>3</v>
      </c>
      <c r="I108" s="13"/>
      <c r="J108" s="26"/>
      <c r="K108" s="13"/>
    </row>
    <row r="109" spans="1:11" ht="12">
      <c r="A109" s="29" t="s">
        <v>149</v>
      </c>
      <c r="B109" s="10" t="s">
        <v>2</v>
      </c>
      <c r="C109" s="2" t="s">
        <v>17</v>
      </c>
      <c r="D109" s="22" t="s">
        <v>222</v>
      </c>
      <c r="E109" s="12">
        <v>1</v>
      </c>
      <c r="F109" s="12">
        <v>1</v>
      </c>
      <c r="G109" s="13">
        <v>0.5</v>
      </c>
      <c r="H109" s="35">
        <v>3</v>
      </c>
      <c r="I109" s="3">
        <f>PRODUCT(H109,G109)</f>
        <v>1.5</v>
      </c>
      <c r="J109" s="26">
        <v>10</v>
      </c>
      <c r="K109" s="3">
        <f>PRODUCT(J109,G109)</f>
        <v>5</v>
      </c>
    </row>
    <row r="110" spans="1:11" ht="12">
      <c r="A110" s="19" t="s">
        <v>150</v>
      </c>
      <c r="B110" s="10" t="s">
        <v>2</v>
      </c>
      <c r="C110" s="2" t="s">
        <v>17</v>
      </c>
      <c r="D110" s="12" t="s">
        <v>224</v>
      </c>
      <c r="E110">
        <v>1</v>
      </c>
      <c r="F110">
        <v>1</v>
      </c>
      <c r="G110" s="3">
        <v>0.41</v>
      </c>
      <c r="H110" s="35">
        <v>1</v>
      </c>
      <c r="I110" s="3">
        <f>PRODUCT(H110,G110)</f>
        <v>0.41</v>
      </c>
      <c r="J110" s="24">
        <v>5</v>
      </c>
      <c r="K110" s="3">
        <f>PRODUCT(J110,G110)</f>
        <v>2.05</v>
      </c>
    </row>
    <row r="111" spans="1:11" ht="12">
      <c r="A111" s="19" t="s">
        <v>55</v>
      </c>
      <c r="B111" s="10" t="s">
        <v>2</v>
      </c>
      <c r="C111" s="2" t="s">
        <v>17</v>
      </c>
      <c r="D111" s="12" t="s">
        <v>225</v>
      </c>
      <c r="E111">
        <v>1</v>
      </c>
      <c r="F111">
        <v>1</v>
      </c>
      <c r="G111" s="3">
        <v>0.64</v>
      </c>
      <c r="H111" s="35">
        <v>2</v>
      </c>
      <c r="I111" s="3">
        <f>PRODUCT(H111,G111)</f>
        <v>1.28</v>
      </c>
      <c r="J111" s="24">
        <v>5</v>
      </c>
      <c r="K111" s="3">
        <f>PRODUCT(J111,G111)</f>
        <v>3.2</v>
      </c>
    </row>
    <row r="112" spans="1:11" ht="12">
      <c r="A112" s="19" t="s">
        <v>152</v>
      </c>
      <c r="B112" s="10" t="s">
        <v>2</v>
      </c>
      <c r="C112" s="2" t="s">
        <v>220</v>
      </c>
      <c r="D112" s="18" t="s">
        <v>223</v>
      </c>
      <c r="E112">
        <v>1</v>
      </c>
      <c r="F112">
        <v>1</v>
      </c>
      <c r="G112" s="3">
        <v>0.32</v>
      </c>
      <c r="H112" s="35">
        <v>6</v>
      </c>
      <c r="I112" s="3">
        <f>PRODUCT(H112,G112)</f>
        <v>1.92</v>
      </c>
      <c r="J112" s="24">
        <v>15</v>
      </c>
      <c r="K112" s="3">
        <f>PRODUCT(J112,0.27)</f>
        <v>4.050000000000001</v>
      </c>
    </row>
    <row r="113" spans="1:11" ht="12.75">
      <c r="A113" s="14" t="s">
        <v>153</v>
      </c>
      <c r="B113" s="15"/>
      <c r="C113" s="16"/>
      <c r="D113" s="12"/>
      <c r="E113" s="12"/>
      <c r="F113" s="12"/>
      <c r="G113" s="13"/>
      <c r="H113" s="26"/>
      <c r="I113" s="13"/>
      <c r="J113" s="26"/>
      <c r="K113" s="13"/>
    </row>
    <row r="114" spans="1:11" ht="12">
      <c r="A114" s="19" t="s">
        <v>154</v>
      </c>
      <c r="B114" s="10" t="s">
        <v>2</v>
      </c>
      <c r="C114" s="2" t="s">
        <v>220</v>
      </c>
      <c r="D114" s="18" t="s">
        <v>221</v>
      </c>
      <c r="E114" s="12">
        <v>1</v>
      </c>
      <c r="F114" s="12">
        <v>1</v>
      </c>
      <c r="G114" s="13">
        <v>0.11</v>
      </c>
      <c r="H114" s="35">
        <v>6</v>
      </c>
      <c r="I114" s="3">
        <f>PRODUCT(H114,G114)</f>
        <v>0.66</v>
      </c>
      <c r="J114" s="26">
        <v>15</v>
      </c>
      <c r="K114" s="3">
        <f>PRODUCT(J114,0.09)</f>
        <v>1.3499999999999999</v>
      </c>
    </row>
    <row r="115" spans="1:11" ht="12.75">
      <c r="A115" s="14" t="s">
        <v>231</v>
      </c>
      <c r="B115" s="15"/>
      <c r="C115" s="16"/>
      <c r="D115" s="12"/>
      <c r="E115" s="12"/>
      <c r="F115" s="12"/>
      <c r="G115" s="13"/>
      <c r="H115" s="26"/>
      <c r="J115" s="26"/>
      <c r="K115" s="13"/>
    </row>
    <row r="116" spans="1:11" ht="12">
      <c r="A116" s="19" t="s">
        <v>232</v>
      </c>
      <c r="B116" s="10" t="s">
        <v>2</v>
      </c>
      <c r="C116" s="2" t="s">
        <v>228</v>
      </c>
      <c r="D116" s="18" t="s">
        <v>229</v>
      </c>
      <c r="E116" s="12">
        <v>1</v>
      </c>
      <c r="F116" s="12">
        <v>1</v>
      </c>
      <c r="G116" s="3">
        <v>0.03</v>
      </c>
      <c r="H116" s="35">
        <v>12</v>
      </c>
      <c r="I116" s="3">
        <f>PRODUCT(H116,G116)</f>
        <v>0.36</v>
      </c>
      <c r="J116" s="24">
        <v>30</v>
      </c>
      <c r="K116" s="3">
        <f>PRODUCT(J116,G116)</f>
        <v>0.8999999999999999</v>
      </c>
    </row>
    <row r="117" spans="1:4" ht="12">
      <c r="A117" s="12"/>
      <c r="D117"/>
    </row>
    <row r="118" spans="1:11" ht="12">
      <c r="A118" s="28" t="s">
        <v>84</v>
      </c>
      <c r="B118" s="31"/>
      <c r="C118" s="32"/>
      <c r="D118" s="33"/>
      <c r="E118" s="23"/>
      <c r="F118" s="23"/>
      <c r="G118" s="34"/>
      <c r="H118" s="35"/>
      <c r="I118" s="34"/>
      <c r="J118" s="35"/>
      <c r="K118" s="34">
        <f>SUM(K109:K116)</f>
        <v>16.55</v>
      </c>
    </row>
    <row r="119" spans="1:11" ht="12">
      <c r="A119" s="28" t="s">
        <v>79</v>
      </c>
      <c r="B119" s="31"/>
      <c r="C119" s="32"/>
      <c r="D119" s="36"/>
      <c r="E119" s="23"/>
      <c r="F119" s="23"/>
      <c r="G119" s="34"/>
      <c r="H119" s="35"/>
      <c r="I119" s="34"/>
      <c r="J119" s="35"/>
      <c r="K119" s="34">
        <f>SUM(K45,K97,K104,K118)</f>
        <v>102.45</v>
      </c>
    </row>
    <row r="120" spans="1:4" ht="12">
      <c r="A120" s="12"/>
      <c r="D120"/>
    </row>
    <row r="121" spans="1:11" ht="12.75">
      <c r="A121" s="4" t="s">
        <v>43</v>
      </c>
      <c r="B121" s="11"/>
      <c r="C121" s="6"/>
      <c r="D121" s="30"/>
      <c r="E121" s="5"/>
      <c r="F121" s="5"/>
      <c r="G121" s="7"/>
      <c r="H121" s="25"/>
      <c r="I121" s="7"/>
      <c r="J121" s="25"/>
      <c r="K121" s="7"/>
    </row>
    <row r="122" spans="1:11" ht="12">
      <c r="A122" s="29" t="s">
        <v>43</v>
      </c>
      <c r="B122" s="15" t="s">
        <v>2</v>
      </c>
      <c r="C122" s="16" t="s">
        <v>82</v>
      </c>
      <c r="D122" s="22" t="s">
        <v>81</v>
      </c>
      <c r="E122" s="12">
        <v>1</v>
      </c>
      <c r="F122" s="12">
        <v>1</v>
      </c>
      <c r="G122" s="13">
        <v>0.36</v>
      </c>
      <c r="H122" s="26">
        <v>4</v>
      </c>
      <c r="I122" s="3">
        <f>PRODUCT(H122,G122)</f>
        <v>1.44</v>
      </c>
      <c r="J122" s="26">
        <v>10</v>
      </c>
      <c r="K122" s="13">
        <f>PRODUCT(J122,G122)</f>
        <v>3.5999999999999996</v>
      </c>
    </row>
    <row r="124" spans="1:11" ht="12">
      <c r="A124" s="28" t="s">
        <v>85</v>
      </c>
      <c r="B124" s="31"/>
      <c r="C124" s="32"/>
      <c r="D124" s="33"/>
      <c r="E124" s="23"/>
      <c r="F124" s="23"/>
      <c r="G124" s="34"/>
      <c r="H124" s="35"/>
      <c r="I124" s="34"/>
      <c r="J124" s="35"/>
      <c r="K124" s="34">
        <f>SUM(K122)</f>
        <v>3.5999999999999996</v>
      </c>
    </row>
    <row r="125" spans="1:11" ht="12">
      <c r="A125" s="28" t="s">
        <v>79</v>
      </c>
      <c r="B125" s="31"/>
      <c r="C125" s="32"/>
      <c r="D125" s="36"/>
      <c r="E125" s="23"/>
      <c r="F125" s="23"/>
      <c r="G125" s="34"/>
      <c r="H125" s="35"/>
      <c r="I125" s="34"/>
      <c r="J125" s="35"/>
      <c r="K125" s="34">
        <f>SUM(K45,K97,K104,K118,K124)</f>
        <v>106.05</v>
      </c>
    </row>
    <row r="127" spans="1:11" ht="12.75">
      <c r="A127" s="4" t="s">
        <v>4</v>
      </c>
      <c r="B127" s="11"/>
      <c r="C127" s="6"/>
      <c r="D127" s="9"/>
      <c r="E127" s="5"/>
      <c r="F127" s="5"/>
      <c r="G127" s="7"/>
      <c r="H127" s="25"/>
      <c r="I127" s="7"/>
      <c r="J127" s="25"/>
      <c r="K127" s="7"/>
    </row>
    <row r="128" ht="12.75">
      <c r="A128" s="1" t="s">
        <v>19</v>
      </c>
    </row>
    <row r="129" spans="1:11" ht="12">
      <c r="A129" s="19" t="s">
        <v>234</v>
      </c>
      <c r="B129" s="10" t="s">
        <v>2</v>
      </c>
      <c r="C129" s="2" t="s">
        <v>18</v>
      </c>
      <c r="D129" s="8" t="s">
        <v>276</v>
      </c>
      <c r="E129">
        <v>1</v>
      </c>
      <c r="F129">
        <v>1</v>
      </c>
      <c r="G129" s="3">
        <v>0.69</v>
      </c>
      <c r="H129" s="35">
        <v>3</v>
      </c>
      <c r="I129" s="3">
        <f>PRODUCT(H129,G129)</f>
        <v>2.07</v>
      </c>
      <c r="J129" s="24">
        <v>10</v>
      </c>
      <c r="K129" s="3">
        <f>PRODUCT(J129,0.66)</f>
        <v>6.6000000000000005</v>
      </c>
    </row>
    <row r="130" spans="1:11" ht="12">
      <c r="A130" s="19" t="s">
        <v>5</v>
      </c>
      <c r="B130" s="10" t="s">
        <v>2</v>
      </c>
      <c r="C130" s="2" t="s">
        <v>18</v>
      </c>
      <c r="D130" s="8" t="s">
        <v>277</v>
      </c>
      <c r="E130">
        <v>1</v>
      </c>
      <c r="F130">
        <v>1</v>
      </c>
      <c r="G130" s="3">
        <v>0.61</v>
      </c>
      <c r="H130" s="35">
        <v>3</v>
      </c>
      <c r="I130" s="3">
        <f>PRODUCT(H130,G130)</f>
        <v>1.83</v>
      </c>
      <c r="J130" s="24">
        <v>10</v>
      </c>
      <c r="K130" s="3">
        <f>PRODUCT(J130,0.58)</f>
        <v>5.8</v>
      </c>
    </row>
    <row r="131" spans="1:11" ht="12">
      <c r="A131" s="19" t="s">
        <v>56</v>
      </c>
      <c r="B131" s="10" t="s">
        <v>2</v>
      </c>
      <c r="C131" s="2" t="s">
        <v>18</v>
      </c>
      <c r="D131" s="8" t="s">
        <v>278</v>
      </c>
      <c r="E131">
        <v>1</v>
      </c>
      <c r="F131">
        <v>1</v>
      </c>
      <c r="G131" s="3">
        <v>0.5</v>
      </c>
      <c r="H131" s="35">
        <v>9</v>
      </c>
      <c r="I131" s="3">
        <f>PRODUCT(H131,G131)</f>
        <v>4.5</v>
      </c>
      <c r="J131" s="24">
        <v>20</v>
      </c>
      <c r="K131" s="3">
        <f>PRODUCT(J131,0.41)</f>
        <v>8.2</v>
      </c>
    </row>
    <row r="132" spans="1:11" ht="12">
      <c r="A132" s="21" t="s">
        <v>266</v>
      </c>
      <c r="B132" s="16" t="s">
        <v>2</v>
      </c>
      <c r="C132" s="41" t="s">
        <v>264</v>
      </c>
      <c r="D132" s="12" t="s">
        <v>265</v>
      </c>
      <c r="E132" s="12">
        <v>1</v>
      </c>
      <c r="F132" s="12">
        <v>1</v>
      </c>
      <c r="G132" s="13">
        <v>1</v>
      </c>
      <c r="H132" s="35">
        <v>0</v>
      </c>
      <c r="I132" s="3">
        <f>PRODUCT(H132,G132)</f>
        <v>0</v>
      </c>
      <c r="J132" s="26">
        <v>0</v>
      </c>
      <c r="K132" s="3">
        <f>PRODUCT(J132,G132)</f>
        <v>0</v>
      </c>
    </row>
    <row r="133" spans="1:11" ht="12">
      <c r="A133" s="22" t="s">
        <v>279</v>
      </c>
      <c r="B133" s="15"/>
      <c r="C133" s="16"/>
      <c r="D133" s="22"/>
      <c r="E133" s="12"/>
      <c r="F133" s="12"/>
      <c r="G133" s="13"/>
      <c r="H133" s="26"/>
      <c r="I133" s="13"/>
      <c r="J133" s="26"/>
      <c r="K133" s="13"/>
    </row>
    <row r="134" spans="1:11" ht="12">
      <c r="A134" s="28" t="s">
        <v>86</v>
      </c>
      <c r="B134" s="31"/>
      <c r="C134" s="32"/>
      <c r="D134" s="33"/>
      <c r="E134" s="23"/>
      <c r="F134" s="23"/>
      <c r="G134" s="34"/>
      <c r="H134" s="35"/>
      <c r="I134" s="34"/>
      <c r="J134" s="35"/>
      <c r="K134" s="34">
        <f>SUM(K129:K133)</f>
        <v>20.6</v>
      </c>
    </row>
    <row r="135" spans="1:11" ht="12">
      <c r="A135" s="28" t="s">
        <v>79</v>
      </c>
      <c r="B135" s="31"/>
      <c r="C135" s="32"/>
      <c r="D135" s="36"/>
      <c r="E135" s="23"/>
      <c r="F135" s="23"/>
      <c r="G135" s="34"/>
      <c r="H135" s="35"/>
      <c r="I135" s="34"/>
      <c r="J135" s="35"/>
      <c r="K135" s="34">
        <f>SUM(K45,K97,K104,K118,K124,K134)</f>
        <v>126.65</v>
      </c>
    </row>
    <row r="136" spans="1:11" ht="12">
      <c r="A136" s="22"/>
      <c r="C136" s="16"/>
      <c r="D136" s="18"/>
      <c r="E136" s="12"/>
      <c r="F136" s="12"/>
      <c r="G136" s="13"/>
      <c r="H136" s="26"/>
      <c r="I136" s="13"/>
      <c r="J136" s="26"/>
      <c r="K136" s="13"/>
    </row>
    <row r="137" spans="1:11" ht="12.75">
      <c r="A137" s="4" t="s">
        <v>88</v>
      </c>
      <c r="B137" s="11"/>
      <c r="C137" s="6"/>
      <c r="D137" s="9"/>
      <c r="E137" s="5"/>
      <c r="F137" s="5"/>
      <c r="G137" s="7"/>
      <c r="H137" s="25"/>
      <c r="I137" s="7"/>
      <c r="J137" s="25"/>
      <c r="K137" s="7"/>
    </row>
    <row r="138" spans="1:11" ht="12">
      <c r="A138" s="29" t="s">
        <v>239</v>
      </c>
      <c r="B138" s="15"/>
      <c r="C138" s="16" t="s">
        <v>242</v>
      </c>
      <c r="D138" t="s">
        <v>263</v>
      </c>
      <c r="E138" s="12">
        <v>1</v>
      </c>
      <c r="F138" s="12">
        <v>1</v>
      </c>
      <c r="G138" s="13">
        <v>9</v>
      </c>
      <c r="H138" s="26">
        <v>4</v>
      </c>
      <c r="I138" s="3">
        <f>PRODUCT(H138,G138)</f>
        <v>36</v>
      </c>
      <c r="J138" s="26">
        <v>9</v>
      </c>
      <c r="K138" s="13"/>
    </row>
    <row r="139" spans="1:11" ht="12">
      <c r="A139" s="29" t="s">
        <v>237</v>
      </c>
      <c r="B139" s="15"/>
      <c r="C139" s="16" t="s">
        <v>242</v>
      </c>
      <c r="D139" t="s">
        <v>241</v>
      </c>
      <c r="E139" s="12">
        <v>1</v>
      </c>
      <c r="F139" s="12">
        <v>1</v>
      </c>
      <c r="G139" s="13">
        <v>8.5</v>
      </c>
      <c r="H139" s="26">
        <v>1</v>
      </c>
      <c r="I139" s="3">
        <f>PRODUCT(H139,G139)</f>
        <v>8.5</v>
      </c>
      <c r="J139" s="26">
        <v>10</v>
      </c>
      <c r="K139" s="3">
        <f>PRODUCT(J139,4.08)</f>
        <v>40.8</v>
      </c>
    </row>
    <row r="140" spans="1:11" ht="12">
      <c r="A140" s="29" t="s">
        <v>236</v>
      </c>
      <c r="B140" s="15"/>
      <c r="C140" s="16" t="s">
        <v>242</v>
      </c>
      <c r="D140" t="s">
        <v>240</v>
      </c>
      <c r="E140" s="12">
        <v>1</v>
      </c>
      <c r="F140" s="12">
        <v>1</v>
      </c>
      <c r="G140" s="13">
        <v>9.12</v>
      </c>
      <c r="H140" s="26">
        <v>1</v>
      </c>
      <c r="I140" s="3">
        <f>PRODUCT(H140,G140)</f>
        <v>9.12</v>
      </c>
      <c r="J140" s="26">
        <v>2</v>
      </c>
      <c r="K140" s="13"/>
    </row>
    <row r="141" spans="1:11" ht="12.75">
      <c r="A141" s="14" t="s">
        <v>47</v>
      </c>
      <c r="B141" s="15"/>
      <c r="C141" s="12"/>
      <c r="D141" s="12"/>
      <c r="E141" s="12"/>
      <c r="F141" s="12"/>
      <c r="G141" s="13"/>
      <c r="H141" s="26"/>
      <c r="I141" s="13"/>
      <c r="J141" s="26"/>
      <c r="K141" s="13"/>
    </row>
    <row r="142" spans="1:11" ht="12">
      <c r="A142" s="19" t="s">
        <v>30</v>
      </c>
      <c r="B142" s="10" t="s">
        <v>2</v>
      </c>
      <c r="C142" s="2" t="s">
        <v>28</v>
      </c>
      <c r="D142" t="s">
        <v>29</v>
      </c>
      <c r="E142">
        <v>1</v>
      </c>
      <c r="F142">
        <v>1</v>
      </c>
      <c r="G142" s="3">
        <v>1.89</v>
      </c>
      <c r="H142" s="24">
        <v>4</v>
      </c>
      <c r="I142" s="3">
        <f>PRODUCT(H142,G142)</f>
        <v>7.56</v>
      </c>
      <c r="J142" s="24">
        <v>10</v>
      </c>
      <c r="K142" s="3">
        <f>PRODUCT(J142,1.72)</f>
        <v>17.2</v>
      </c>
    </row>
    <row r="143" spans="1:11" ht="12">
      <c r="A143" s="19" t="s">
        <v>273</v>
      </c>
      <c r="B143" s="10" t="s">
        <v>2</v>
      </c>
      <c r="C143" s="2" t="s">
        <v>28</v>
      </c>
      <c r="D143" t="s">
        <v>272</v>
      </c>
      <c r="E143">
        <v>1</v>
      </c>
      <c r="F143">
        <v>1</v>
      </c>
      <c r="G143" s="3">
        <v>1.98</v>
      </c>
      <c r="H143" s="24">
        <v>3</v>
      </c>
      <c r="I143" s="3">
        <f>PRODUCT(H143,G143)</f>
        <v>5.9399999999999995</v>
      </c>
      <c r="J143" s="24">
        <v>10</v>
      </c>
      <c r="K143" s="3">
        <f>PRODUCT(J143,1.72)</f>
        <v>17.2</v>
      </c>
    </row>
    <row r="144" spans="1:11" ht="12">
      <c r="A144" s="19" t="s">
        <v>31</v>
      </c>
      <c r="B144" s="10" t="s">
        <v>2</v>
      </c>
      <c r="C144" s="2" t="s">
        <v>33</v>
      </c>
      <c r="D144" t="s">
        <v>32</v>
      </c>
      <c r="E144">
        <v>1</v>
      </c>
      <c r="F144">
        <v>1</v>
      </c>
      <c r="G144" s="3">
        <v>0.125</v>
      </c>
      <c r="H144" s="24">
        <v>6</v>
      </c>
      <c r="I144" s="3">
        <f>PRODUCT(H144,G144)</f>
        <v>0.75</v>
      </c>
      <c r="J144" s="24">
        <v>15</v>
      </c>
      <c r="K144" s="3">
        <f>PRODUCT(J144,G144)</f>
        <v>1.875</v>
      </c>
    </row>
    <row r="145" spans="1:4" ht="12.75">
      <c r="A145" s="1" t="s">
        <v>48</v>
      </c>
      <c r="D145"/>
    </row>
    <row r="146" spans="1:11" ht="12">
      <c r="A146" s="19" t="s">
        <v>34</v>
      </c>
      <c r="B146" s="10" t="s">
        <v>2</v>
      </c>
      <c r="C146" s="2" t="s">
        <v>36</v>
      </c>
      <c r="D146" t="s">
        <v>35</v>
      </c>
      <c r="E146">
        <v>1</v>
      </c>
      <c r="F146">
        <v>1</v>
      </c>
      <c r="G146" s="3">
        <v>0.25</v>
      </c>
      <c r="H146" s="24">
        <v>6</v>
      </c>
      <c r="I146" s="3">
        <f>PRODUCT(H146,G146)</f>
        <v>1.5</v>
      </c>
      <c r="J146" s="24">
        <v>15</v>
      </c>
      <c r="K146" s="3">
        <f>PRODUCT(J146,G146)</f>
        <v>3.75</v>
      </c>
    </row>
    <row r="147" spans="1:11" ht="12.75">
      <c r="A147" s="14" t="s">
        <v>49</v>
      </c>
      <c r="B147" s="15"/>
      <c r="C147" s="16"/>
      <c r="D147" s="12"/>
      <c r="E147" s="12"/>
      <c r="F147" s="12"/>
      <c r="G147" s="13"/>
      <c r="H147" s="26"/>
      <c r="I147" s="13"/>
      <c r="J147" s="26"/>
      <c r="K147" s="13"/>
    </row>
    <row r="148" spans="1:11" ht="12">
      <c r="A148" s="19" t="s">
        <v>37</v>
      </c>
      <c r="B148" s="10" t="s">
        <v>2</v>
      </c>
      <c r="C148" s="2" t="s">
        <v>39</v>
      </c>
      <c r="D148" t="s">
        <v>38</v>
      </c>
      <c r="E148">
        <v>1</v>
      </c>
      <c r="F148">
        <v>1</v>
      </c>
      <c r="G148" s="3">
        <v>2.15</v>
      </c>
      <c r="H148" s="24">
        <v>6</v>
      </c>
      <c r="I148" s="3">
        <f>PRODUCT(H148,G148)</f>
        <v>12.899999999999999</v>
      </c>
      <c r="J148" s="24">
        <v>15</v>
      </c>
      <c r="K148" s="3">
        <f>PRODUCT(J148,G148)</f>
        <v>32.25</v>
      </c>
    </row>
    <row r="149" spans="1:4" ht="12.75">
      <c r="A149" s="14" t="s">
        <v>235</v>
      </c>
      <c r="C149"/>
      <c r="D149"/>
    </row>
    <row r="150" spans="1:11" ht="12">
      <c r="A150" s="40" t="s">
        <v>260</v>
      </c>
      <c r="B150" s="10" t="s">
        <v>2</v>
      </c>
      <c r="C150" s="2" t="s">
        <v>262</v>
      </c>
      <c r="D150" s="18" t="s">
        <v>261</v>
      </c>
      <c r="E150">
        <v>1</v>
      </c>
      <c r="F150">
        <v>1</v>
      </c>
      <c r="G150" s="3">
        <v>4.5</v>
      </c>
      <c r="H150" s="24">
        <v>2</v>
      </c>
      <c r="I150" s="3">
        <f>PRODUCT(H150,G150)</f>
        <v>9</v>
      </c>
      <c r="J150" s="24">
        <v>9</v>
      </c>
      <c r="K150" s="3">
        <f>PRODUCT(J150,G150)</f>
        <v>40.5</v>
      </c>
    </row>
    <row r="151" ht="12">
      <c r="D151" s="18" t="s">
        <v>26</v>
      </c>
    </row>
    <row r="152" spans="1:11" ht="12">
      <c r="A152" s="28" t="s">
        <v>87</v>
      </c>
      <c r="B152" s="31"/>
      <c r="C152" s="32"/>
      <c r="D152" s="33"/>
      <c r="E152" s="23"/>
      <c r="F152" s="23"/>
      <c r="G152" s="34"/>
      <c r="H152" s="35"/>
      <c r="I152" s="34"/>
      <c r="J152" s="35"/>
      <c r="K152" s="34">
        <f>SUM(K138:K151)</f>
        <v>153.575</v>
      </c>
    </row>
    <row r="153" spans="1:11" ht="12">
      <c r="A153" s="28" t="s">
        <v>79</v>
      </c>
      <c r="B153" s="31"/>
      <c r="C153" s="32"/>
      <c r="D153" s="36"/>
      <c r="E153" s="23"/>
      <c r="F153" s="23"/>
      <c r="G153" s="34"/>
      <c r="H153" s="35"/>
      <c r="I153" s="34"/>
      <c r="J153" s="35"/>
      <c r="K153" s="34">
        <f>SUM(K45,K97,K104,K118,K124,K134,K152)</f>
        <v>280.225</v>
      </c>
    </row>
    <row r="155" spans="1:11" ht="12.75">
      <c r="A155" s="4" t="s">
        <v>89</v>
      </c>
      <c r="B155" s="11"/>
      <c r="C155" s="6"/>
      <c r="D155" s="9"/>
      <c r="E155" s="5"/>
      <c r="F155" s="5"/>
      <c r="G155" s="7"/>
      <c r="H155" s="25"/>
      <c r="I155" s="7"/>
      <c r="J155" s="25"/>
      <c r="K155" s="7"/>
    </row>
    <row r="156" spans="1:11" ht="12">
      <c r="A156" s="19" t="s">
        <v>274</v>
      </c>
      <c r="B156" s="10" t="s">
        <v>2</v>
      </c>
      <c r="C156" s="2" t="s">
        <v>36</v>
      </c>
      <c r="D156" t="s">
        <v>275</v>
      </c>
      <c r="E156">
        <v>1</v>
      </c>
      <c r="F156">
        <v>1</v>
      </c>
      <c r="G156" s="3">
        <v>0.14</v>
      </c>
      <c r="H156" s="24">
        <v>4</v>
      </c>
      <c r="I156" s="3">
        <f>PRODUCT(H156,G156)</f>
        <v>0.56</v>
      </c>
      <c r="J156" s="24">
        <v>8</v>
      </c>
      <c r="K156" s="3">
        <f>PRODUCT(J156,G156)</f>
        <v>1.12</v>
      </c>
    </row>
    <row r="157" spans="1:11" ht="12">
      <c r="A157" s="19" t="s">
        <v>91</v>
      </c>
      <c r="B157" s="10" t="s">
        <v>2</v>
      </c>
      <c r="C157" s="2" t="s">
        <v>36</v>
      </c>
      <c r="D157" t="s">
        <v>92</v>
      </c>
      <c r="E157">
        <v>1</v>
      </c>
      <c r="F157">
        <v>1</v>
      </c>
      <c r="G157" s="3">
        <v>0.06</v>
      </c>
      <c r="H157" s="24">
        <v>4</v>
      </c>
      <c r="I157" s="3">
        <f>PRODUCT(H157,G157)</f>
        <v>0.24</v>
      </c>
      <c r="J157" s="24">
        <v>9</v>
      </c>
      <c r="K157" s="3">
        <f>PRODUCT(J157,G157)</f>
        <v>0.54</v>
      </c>
    </row>
    <row r="158" spans="1:11" ht="12">
      <c r="A158" s="19" t="s">
        <v>93</v>
      </c>
      <c r="B158" s="10" t="s">
        <v>2</v>
      </c>
      <c r="C158" s="2" t="s">
        <v>36</v>
      </c>
      <c r="D158" t="s">
        <v>94</v>
      </c>
      <c r="E158">
        <v>1</v>
      </c>
      <c r="F158">
        <v>1</v>
      </c>
      <c r="G158" s="3">
        <v>0.1</v>
      </c>
      <c r="H158" s="24">
        <v>4</v>
      </c>
      <c r="I158" s="3">
        <f>PRODUCT(H158,G158)</f>
        <v>0.4</v>
      </c>
      <c r="J158" s="24">
        <v>9</v>
      </c>
      <c r="K158" s="3">
        <f>PRODUCT(J158,G158)</f>
        <v>0.9</v>
      </c>
    </row>
    <row r="159" spans="1:4" ht="12.75">
      <c r="A159" s="1"/>
      <c r="D159"/>
    </row>
    <row r="160" spans="1:11" ht="12">
      <c r="A160" s="28" t="s">
        <v>90</v>
      </c>
      <c r="B160" s="31"/>
      <c r="C160" s="32"/>
      <c r="D160" s="33"/>
      <c r="E160" s="23"/>
      <c r="F160" s="23"/>
      <c r="G160" s="34"/>
      <c r="H160" s="35"/>
      <c r="I160" s="34"/>
      <c r="J160" s="35"/>
      <c r="K160" s="34">
        <f>SUM(K156:K159)</f>
        <v>2.56</v>
      </c>
    </row>
    <row r="161" spans="1:11" ht="12">
      <c r="A161" s="28" t="s">
        <v>79</v>
      </c>
      <c r="B161" s="31"/>
      <c r="C161" s="32"/>
      <c r="D161" s="36"/>
      <c r="E161" s="23"/>
      <c r="F161" s="23"/>
      <c r="G161" s="34"/>
      <c r="H161" s="35"/>
      <c r="I161" s="34"/>
      <c r="J161" s="35"/>
      <c r="K161" s="34">
        <f>SUM(K45,K97,K104,K118,K124,K134,K152,K160)</f>
        <v>282.785</v>
      </c>
    </row>
    <row r="163" spans="1:11" s="71" customFormat="1" ht="18">
      <c r="A163" s="52" t="s">
        <v>267</v>
      </c>
      <c r="B163" s="53"/>
      <c r="C163" s="54"/>
      <c r="D163" s="55"/>
      <c r="E163" s="56"/>
      <c r="F163" s="56"/>
      <c r="G163" s="57"/>
      <c r="H163" s="58"/>
      <c r="I163" s="57"/>
      <c r="J163" s="58"/>
      <c r="K163" s="57"/>
    </row>
    <row r="164" ht="12">
      <c r="A164" t="s">
        <v>280</v>
      </c>
    </row>
    <row r="165" spans="1:11" ht="12.75">
      <c r="A165" s="4" t="s">
        <v>268</v>
      </c>
      <c r="B165" s="11"/>
      <c r="C165" s="6"/>
      <c r="D165" s="9"/>
      <c r="E165" s="5"/>
      <c r="F165" s="5"/>
      <c r="G165" s="7"/>
      <c r="H165" s="25"/>
      <c r="I165" s="7"/>
      <c r="J165" s="25"/>
      <c r="K165" s="7"/>
    </row>
    <row r="166" spans="1:11" ht="12">
      <c r="A166" s="38" t="s">
        <v>97</v>
      </c>
      <c r="B166" s="10" t="s">
        <v>2</v>
      </c>
      <c r="C166" s="2" t="s">
        <v>11</v>
      </c>
      <c r="D166" s="8" t="s">
        <v>158</v>
      </c>
      <c r="E166" s="12">
        <v>1</v>
      </c>
      <c r="F166" s="12">
        <v>1</v>
      </c>
      <c r="G166" s="13">
        <v>0.09</v>
      </c>
      <c r="H166" s="42">
        <v>1</v>
      </c>
      <c r="I166" s="3">
        <f>PRODUCT(H166,G166)</f>
        <v>0.09</v>
      </c>
      <c r="J166" s="26">
        <v>5</v>
      </c>
      <c r="K166" s="3">
        <f>PRODUCT(J166,G166)</f>
        <v>0.44999999999999996</v>
      </c>
    </row>
    <row r="167" spans="1:11" ht="12">
      <c r="A167" s="19" t="s">
        <v>106</v>
      </c>
      <c r="B167" s="10" t="s">
        <v>2</v>
      </c>
      <c r="C167" s="2" t="s">
        <v>11</v>
      </c>
      <c r="D167" s="8" t="s">
        <v>167</v>
      </c>
      <c r="E167">
        <v>1</v>
      </c>
      <c r="F167">
        <v>1</v>
      </c>
      <c r="G167" s="3">
        <v>0.09</v>
      </c>
      <c r="H167" s="42">
        <v>1</v>
      </c>
      <c r="I167" s="3">
        <f>PRODUCT(H167,G167)</f>
        <v>0.09</v>
      </c>
      <c r="J167" s="24">
        <v>5</v>
      </c>
      <c r="K167" s="3">
        <f>PRODUCT(J167,G167)</f>
        <v>0.44999999999999996</v>
      </c>
    </row>
    <row r="168" spans="1:11" ht="12">
      <c r="A168" s="19" t="s">
        <v>119</v>
      </c>
      <c r="B168" s="10" t="s">
        <v>2</v>
      </c>
      <c r="C168" s="2" t="s">
        <v>11</v>
      </c>
      <c r="D168" s="8" t="s">
        <v>180</v>
      </c>
      <c r="E168">
        <v>1</v>
      </c>
      <c r="F168">
        <v>1</v>
      </c>
      <c r="G168" s="3">
        <v>0.09</v>
      </c>
      <c r="H168" s="42">
        <v>1</v>
      </c>
      <c r="I168" s="3">
        <f>PRODUCT(H168,G168)</f>
        <v>0.09</v>
      </c>
      <c r="J168" s="24">
        <v>2</v>
      </c>
      <c r="K168" s="3">
        <f>PRODUCT(J168,G168)</f>
        <v>0.18</v>
      </c>
    </row>
    <row r="169" spans="1:11" ht="12.75">
      <c r="A169" s="4" t="s">
        <v>24</v>
      </c>
      <c r="B169" s="11"/>
      <c r="C169" s="6"/>
      <c r="D169" s="9"/>
      <c r="E169" s="5"/>
      <c r="F169" s="5"/>
      <c r="G169" s="7"/>
      <c r="H169" s="43"/>
      <c r="I169" s="7"/>
      <c r="J169" s="25"/>
      <c r="K169" s="7"/>
    </row>
    <row r="170" ht="12.75">
      <c r="A170" s="1" t="s">
        <v>195</v>
      </c>
    </row>
    <row r="171" spans="1:11" ht="12">
      <c r="A171" s="19" t="s">
        <v>133</v>
      </c>
      <c r="B171" s="10" t="s">
        <v>2</v>
      </c>
      <c r="C171" s="2" t="s">
        <v>11</v>
      </c>
      <c r="D171" s="18" t="s">
        <v>196</v>
      </c>
      <c r="E171">
        <v>1</v>
      </c>
      <c r="F171">
        <v>1</v>
      </c>
      <c r="G171" s="3">
        <v>0.97</v>
      </c>
      <c r="H171" s="35">
        <v>1</v>
      </c>
      <c r="I171" s="3">
        <f>PRODUCT(H171,G171)</f>
        <v>0.97</v>
      </c>
      <c r="J171" s="24">
        <v>2</v>
      </c>
      <c r="K171" s="3">
        <f>PRODUCT(J171,G171)</f>
        <v>1.94</v>
      </c>
    </row>
    <row r="172" spans="1:11" ht="12.75">
      <c r="A172" s="4" t="s">
        <v>271</v>
      </c>
      <c r="B172" s="11"/>
      <c r="C172" s="6"/>
      <c r="D172" s="9"/>
      <c r="E172" s="5"/>
      <c r="F172" s="5"/>
      <c r="G172" s="7"/>
      <c r="H172" s="25"/>
      <c r="I172" s="7"/>
      <c r="J172" s="25"/>
      <c r="K172" s="7"/>
    </row>
    <row r="173" spans="1:11" ht="12">
      <c r="A173" s="19" t="s">
        <v>230</v>
      </c>
      <c r="B173" s="10" t="s">
        <v>2</v>
      </c>
      <c r="C173" s="2" t="s">
        <v>220</v>
      </c>
      <c r="D173" s="18" t="s">
        <v>227</v>
      </c>
      <c r="E173" s="12">
        <v>1</v>
      </c>
      <c r="F173" s="12">
        <v>1</v>
      </c>
      <c r="G173" s="13">
        <v>0.05</v>
      </c>
      <c r="H173" s="35">
        <v>5</v>
      </c>
      <c r="I173" s="3">
        <f>PRODUCT(H173,G173)</f>
        <v>0.25</v>
      </c>
      <c r="J173" s="26">
        <v>15</v>
      </c>
      <c r="K173" s="3">
        <f>PRODUCT(J173,0.04)</f>
        <v>0.6</v>
      </c>
    </row>
    <row r="174" spans="1:11" ht="12">
      <c r="A174" s="29" t="s">
        <v>151</v>
      </c>
      <c r="B174" s="10" t="s">
        <v>2</v>
      </c>
      <c r="C174" s="2" t="s">
        <v>220</v>
      </c>
      <c r="D174" s="18" t="s">
        <v>226</v>
      </c>
      <c r="E174" s="12">
        <v>1</v>
      </c>
      <c r="F174" s="12">
        <v>1</v>
      </c>
      <c r="G174" s="13">
        <v>0.5</v>
      </c>
      <c r="H174" s="35">
        <v>1</v>
      </c>
      <c r="I174" s="3">
        <f>PRODUCT(H174,G174)</f>
        <v>0.5</v>
      </c>
      <c r="J174" s="26">
        <v>2</v>
      </c>
      <c r="K174" s="3">
        <f>PRODUCT(J174,G174)</f>
        <v>1</v>
      </c>
    </row>
    <row r="175" spans="1:11" ht="12.75">
      <c r="A175" s="4" t="s">
        <v>269</v>
      </c>
      <c r="B175" s="11"/>
      <c r="C175" s="6"/>
      <c r="D175" s="9"/>
      <c r="E175" s="5"/>
      <c r="F175" s="5"/>
      <c r="G175" s="7"/>
      <c r="H175" s="25"/>
      <c r="I175" s="7"/>
      <c r="J175" s="25"/>
      <c r="K175" s="7"/>
    </row>
    <row r="176" spans="1:9" ht="12">
      <c r="A176" s="19" t="s">
        <v>243</v>
      </c>
      <c r="B176" s="2" t="s">
        <v>2</v>
      </c>
      <c r="C176" s="2" t="s">
        <v>244</v>
      </c>
      <c r="D176" t="s">
        <v>245</v>
      </c>
      <c r="E176">
        <v>1</v>
      </c>
      <c r="F176">
        <v>1</v>
      </c>
      <c r="G176" s="39">
        <v>0.12</v>
      </c>
      <c r="H176">
        <v>1</v>
      </c>
      <c r="I176" s="3">
        <f>PRODUCT(H176,G176)</f>
        <v>0.12</v>
      </c>
    </row>
    <row r="177" spans="1:9" ht="12">
      <c r="A177" s="19" t="s">
        <v>246</v>
      </c>
      <c r="B177" s="2" t="s">
        <v>2</v>
      </c>
      <c r="C177" s="2" t="s">
        <v>244</v>
      </c>
      <c r="D177" t="s">
        <v>247</v>
      </c>
      <c r="E177">
        <v>1</v>
      </c>
      <c r="F177">
        <v>1</v>
      </c>
      <c r="G177" s="39">
        <v>0.14</v>
      </c>
      <c r="H177">
        <v>1</v>
      </c>
      <c r="I177" s="3">
        <f>PRODUCT(H177,G177)</f>
        <v>0.14</v>
      </c>
    </row>
    <row r="178" spans="1:9" ht="12">
      <c r="A178" s="19" t="s">
        <v>248</v>
      </c>
      <c r="B178" s="2" t="s">
        <v>2</v>
      </c>
      <c r="C178" s="2" t="s">
        <v>244</v>
      </c>
      <c r="D178" t="s">
        <v>249</v>
      </c>
      <c r="E178">
        <v>1</v>
      </c>
      <c r="F178">
        <v>1</v>
      </c>
      <c r="G178" s="39">
        <v>0.12</v>
      </c>
      <c r="H178">
        <v>1</v>
      </c>
      <c r="I178" s="3">
        <f>PRODUCT(H178,G178)</f>
        <v>0.12</v>
      </c>
    </row>
    <row r="179" spans="1:9" ht="12">
      <c r="A179" s="19" t="s">
        <v>250</v>
      </c>
      <c r="B179" s="2" t="s">
        <v>2</v>
      </c>
      <c r="C179" s="2" t="s">
        <v>11</v>
      </c>
      <c r="D179" t="s">
        <v>251</v>
      </c>
      <c r="E179">
        <v>1</v>
      </c>
      <c r="F179">
        <v>1</v>
      </c>
      <c r="G179" s="39">
        <v>6.4</v>
      </c>
      <c r="H179">
        <v>1</v>
      </c>
      <c r="I179" s="3">
        <f>PRODUCT(H179,G179)</f>
        <v>6.4</v>
      </c>
    </row>
    <row r="180" spans="1:8" ht="12">
      <c r="A180" t="s">
        <v>252</v>
      </c>
      <c r="B180"/>
      <c r="C180"/>
      <c r="D180"/>
      <c r="G180" s="39"/>
      <c r="H180"/>
    </row>
    <row r="181" spans="2:8" ht="12">
      <c r="B181"/>
      <c r="C181"/>
      <c r="D181"/>
      <c r="G181" s="39"/>
      <c r="H181"/>
    </row>
    <row r="182" spans="1:11" s="71" customFormat="1" ht="18">
      <c r="A182" s="52" t="s">
        <v>270</v>
      </c>
      <c r="B182" s="53"/>
      <c r="C182" s="54"/>
      <c r="D182" s="55"/>
      <c r="E182" s="56"/>
      <c r="F182" s="56"/>
      <c r="G182" s="57"/>
      <c r="H182" s="58"/>
      <c r="I182" s="57"/>
      <c r="J182" s="58"/>
      <c r="K182" s="57"/>
    </row>
    <row r="183" spans="1:11" ht="12">
      <c r="A183" s="21" t="s">
        <v>45</v>
      </c>
      <c r="B183" s="10" t="s">
        <v>2</v>
      </c>
      <c r="C183" s="16" t="s">
        <v>46</v>
      </c>
      <c r="D183" s="18" t="s">
        <v>44</v>
      </c>
      <c r="E183" s="12">
        <v>1</v>
      </c>
      <c r="F183" s="12">
        <v>1</v>
      </c>
      <c r="G183" s="13">
        <v>0.167</v>
      </c>
      <c r="H183" s="26">
        <v>1</v>
      </c>
      <c r="I183" s="3">
        <f>PRODUCT(H183,G183)</f>
        <v>0.167</v>
      </c>
      <c r="J183" s="26">
        <v>2</v>
      </c>
      <c r="K183" s="3">
        <f>PRODUCT(J183,G183)</f>
        <v>0.334</v>
      </c>
    </row>
    <row r="185" spans="1:11" ht="12">
      <c r="A185" s="44"/>
      <c r="B185" s="46"/>
      <c r="C185" s="47"/>
      <c r="D185" s="44"/>
      <c r="E185" s="44"/>
      <c r="F185" s="48"/>
      <c r="G185" s="49"/>
      <c r="H185" s="48"/>
      <c r="I185" s="49"/>
      <c r="J185" s="49"/>
      <c r="K185" s="48"/>
    </row>
    <row r="186" spans="1:11" ht="12.75">
      <c r="A186" s="51" t="s">
        <v>283</v>
      </c>
      <c r="B186" s="44"/>
      <c r="C186" s="44"/>
      <c r="D186" s="44"/>
      <c r="E186" s="44"/>
      <c r="F186" s="44"/>
      <c r="G186" s="44"/>
      <c r="H186" s="44"/>
      <c r="I186" s="44"/>
      <c r="J186" s="49"/>
      <c r="K186" s="44"/>
    </row>
    <row r="187" spans="1:11" ht="12.75">
      <c r="A187" s="51" t="s">
        <v>281</v>
      </c>
      <c r="B187" s="44"/>
      <c r="C187" s="44"/>
      <c r="D187" s="44"/>
      <c r="E187" s="44"/>
      <c r="F187" s="44"/>
      <c r="G187" s="44"/>
      <c r="H187" s="44"/>
      <c r="I187" s="44"/>
      <c r="J187" s="49"/>
      <c r="K187" s="44"/>
    </row>
    <row r="188" spans="1:11" ht="12">
      <c r="A188" s="44" t="s">
        <v>253</v>
      </c>
      <c r="B188" s="44"/>
      <c r="C188" s="44"/>
      <c r="D188" s="44"/>
      <c r="E188" s="44"/>
      <c r="F188" s="44"/>
      <c r="G188" s="44"/>
      <c r="H188" s="44"/>
      <c r="I188" s="44"/>
      <c r="J188" s="49"/>
      <c r="K188" s="44"/>
    </row>
    <row r="189" spans="1:11" ht="12">
      <c r="A189" s="44" t="s">
        <v>254</v>
      </c>
      <c r="B189" s="44" t="s">
        <v>2</v>
      </c>
      <c r="C189" s="44" t="s">
        <v>255</v>
      </c>
      <c r="D189" s="44" t="s">
        <v>256</v>
      </c>
      <c r="E189" s="44">
        <v>1</v>
      </c>
      <c r="F189" s="44">
        <v>1</v>
      </c>
      <c r="G189" s="50">
        <v>0.88</v>
      </c>
      <c r="H189" s="44">
        <v>1</v>
      </c>
      <c r="I189" s="48">
        <f>PRODUCT(H189,G189)</f>
        <v>0.88</v>
      </c>
      <c r="J189" s="49"/>
      <c r="K189" s="44"/>
    </row>
    <row r="190" spans="1:11" ht="12">
      <c r="A190" s="44"/>
      <c r="B190" s="44"/>
      <c r="C190" s="44"/>
      <c r="D190" s="44"/>
      <c r="E190" s="44"/>
      <c r="F190" s="44"/>
      <c r="G190" s="44"/>
      <c r="H190" s="44"/>
      <c r="I190" s="44"/>
      <c r="J190" s="49"/>
      <c r="K190" s="44"/>
    </row>
    <row r="191" spans="1:11" ht="12">
      <c r="A191" s="44" t="s">
        <v>257</v>
      </c>
      <c r="B191" s="44"/>
      <c r="C191" s="44"/>
      <c r="D191" s="44"/>
      <c r="E191" s="44"/>
      <c r="F191" s="44"/>
      <c r="G191" s="44"/>
      <c r="H191" s="44"/>
      <c r="I191" s="44"/>
      <c r="J191" s="49"/>
      <c r="K191" s="44"/>
    </row>
    <row r="192" spans="1:11" ht="12">
      <c r="A192" s="44" t="s">
        <v>258</v>
      </c>
      <c r="B192" s="44" t="s">
        <v>2</v>
      </c>
      <c r="C192" s="44" t="s">
        <v>33</v>
      </c>
      <c r="D192" s="44" t="s">
        <v>259</v>
      </c>
      <c r="E192" s="44">
        <v>1</v>
      </c>
      <c r="F192" s="44">
        <v>1</v>
      </c>
      <c r="G192" s="50">
        <v>8.57</v>
      </c>
      <c r="H192" s="44">
        <v>1</v>
      </c>
      <c r="I192" s="48">
        <f>PRODUCT(H192,G192)</f>
        <v>8.57</v>
      </c>
      <c r="J192" s="49"/>
      <c r="K192" s="44"/>
    </row>
    <row r="193" spans="1:11" ht="12">
      <c r="A193" s="44"/>
      <c r="B193" s="45"/>
      <c r="C193" s="46"/>
      <c r="D193" s="47"/>
      <c r="E193" s="44"/>
      <c r="F193" s="44"/>
      <c r="G193" s="48"/>
      <c r="H193" s="49"/>
      <c r="I193" s="48"/>
      <c r="J193" s="49"/>
      <c r="K193" s="48"/>
    </row>
    <row r="195" spans="1:11" s="71" customFormat="1" ht="18">
      <c r="A195" s="52" t="s">
        <v>290</v>
      </c>
      <c r="B195" s="53"/>
      <c r="C195" s="54"/>
      <c r="D195" s="55"/>
      <c r="E195" s="56"/>
      <c r="F195" s="56"/>
      <c r="G195" s="57"/>
      <c r="H195" s="58"/>
      <c r="I195" s="57"/>
      <c r="J195" s="58"/>
      <c r="K195" s="57"/>
    </row>
    <row r="196" spans="1:9" ht="12">
      <c r="A196" s="19" t="s">
        <v>286</v>
      </c>
      <c r="B196" s="10" t="s">
        <v>2</v>
      </c>
      <c r="C196" s="2" t="s">
        <v>289</v>
      </c>
      <c r="D196" s="18" t="s">
        <v>299</v>
      </c>
      <c r="E196">
        <v>1</v>
      </c>
      <c r="F196">
        <v>1</v>
      </c>
      <c r="G196" s="3">
        <v>5.71</v>
      </c>
      <c r="H196" s="24">
        <v>1</v>
      </c>
      <c r="I196" s="3">
        <f>PRODUCT(H196,G196)</f>
        <v>5.71</v>
      </c>
    </row>
    <row r="197" spans="1:7" ht="12">
      <c r="A197" s="19" t="s">
        <v>26</v>
      </c>
      <c r="B197" s="10" t="s">
        <v>2</v>
      </c>
      <c r="C197" s="2" t="s">
        <v>292</v>
      </c>
      <c r="D197" t="s">
        <v>298</v>
      </c>
      <c r="E197">
        <v>1</v>
      </c>
      <c r="F197">
        <v>1</v>
      </c>
      <c r="G197" s="3">
        <v>4.76</v>
      </c>
    </row>
    <row r="198" spans="1:9" ht="12">
      <c r="A198" s="19" t="s">
        <v>288</v>
      </c>
      <c r="B198" s="10" t="s">
        <v>2</v>
      </c>
      <c r="C198" s="2" t="s">
        <v>39</v>
      </c>
      <c r="D198" s="18" t="s">
        <v>287</v>
      </c>
      <c r="E198">
        <v>1</v>
      </c>
      <c r="F198">
        <v>1</v>
      </c>
      <c r="G198" s="3">
        <v>4.04</v>
      </c>
      <c r="H198" s="24">
        <v>1</v>
      </c>
      <c r="I198" s="3">
        <f>PRODUCT(H198,G198)</f>
        <v>4.04</v>
      </c>
    </row>
    <row r="201" spans="1:11" s="71" customFormat="1" ht="18">
      <c r="A201" s="52" t="s">
        <v>291</v>
      </c>
      <c r="B201" s="53"/>
      <c r="C201" s="54"/>
      <c r="D201" s="55"/>
      <c r="E201" s="56"/>
      <c r="F201" s="56"/>
      <c r="G201" s="57"/>
      <c r="H201" s="58"/>
      <c r="I201" s="57"/>
      <c r="J201" s="58"/>
      <c r="K201" s="57"/>
    </row>
    <row r="202" spans="1:11" ht="12">
      <c r="A202" s="40" t="s">
        <v>260</v>
      </c>
      <c r="B202" s="10" t="s">
        <v>2</v>
      </c>
      <c r="C202" s="2" t="s">
        <v>262</v>
      </c>
      <c r="D202" s="18" t="s">
        <v>261</v>
      </c>
      <c r="E202">
        <v>1</v>
      </c>
      <c r="F202">
        <v>1</v>
      </c>
      <c r="G202" s="3">
        <v>4.5</v>
      </c>
      <c r="H202" s="24">
        <v>2</v>
      </c>
      <c r="I202" s="3">
        <f>PRODUCT(H202,G202)</f>
        <v>9</v>
      </c>
      <c r="J202" s="24" t="s">
        <v>26</v>
      </c>
      <c r="K202" s="3" t="s">
        <v>26</v>
      </c>
    </row>
    <row r="205" ht="12.75">
      <c r="A205" s="1" t="s">
        <v>282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Dragonfly Alley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William J. Hall</dc:creator>
  <cp:keywords/>
  <dc:description/>
  <cp:lastModifiedBy>William J Hall</cp:lastModifiedBy>
  <dcterms:created xsi:type="dcterms:W3CDTF">2007-06-20T06:48:35Z</dcterms:created>
  <dcterms:modified xsi:type="dcterms:W3CDTF">2009-08-07T23:03:47Z</dcterms:modified>
  <cp:category/>
  <cp:version/>
  <cp:contentType/>
  <cp:contentStatus/>
</cp:coreProperties>
</file>