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0" yWindow="240" windowWidth="16350" windowHeight="84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<sst xmlns="http://schemas.openxmlformats.org/spreadsheetml/2006/main" count="178" uniqueCount="125">
  <si>
    <t>534-400</t>
  </si>
  <si>
    <t>3/8" stand-offs</t>
  </si>
  <si>
    <t>534-9411</t>
  </si>
  <si>
    <t>PART</t>
  </si>
  <si>
    <t>Mouser</t>
  </si>
  <si>
    <t>Supplier</t>
  </si>
  <si>
    <t>Note</t>
  </si>
  <si>
    <t>Misc</t>
  </si>
  <si>
    <t>Mult</t>
  </si>
  <si>
    <t>Mfgr</t>
  </si>
  <si>
    <t>Min</t>
  </si>
  <si>
    <t>Item #</t>
  </si>
  <si>
    <t>$US per</t>
  </si>
  <si>
    <t xml:space="preserve"> </t>
  </si>
  <si>
    <t>Switchcraft</t>
  </si>
  <si>
    <t>502-112AX</t>
  </si>
  <si>
    <t>lock washer</t>
  </si>
  <si>
    <t>594-512-0008</t>
  </si>
  <si>
    <t>Vishay/Spectrol</t>
  </si>
  <si>
    <t>Keystone Electronics</t>
  </si>
  <si>
    <t>knob - Alcoswitch</t>
  </si>
  <si>
    <t>Tyco Electronics / Alcoswitch</t>
  </si>
  <si>
    <t>571-6404454</t>
  </si>
  <si>
    <t>MTA .156" Connectors FRCTN LK HDR STR 4P Square post, tin</t>
  </si>
  <si>
    <t>Connectors</t>
  </si>
  <si>
    <t>Tyco</t>
  </si>
  <si>
    <t>1/4" Jack</t>
  </si>
  <si>
    <t>Typical MOTM Knobs</t>
  </si>
  <si>
    <t>Extended</t>
  </si>
  <si>
    <t>Project Total</t>
  </si>
  <si>
    <t>Total Trimmers</t>
  </si>
  <si>
    <t>Total Misc</t>
  </si>
  <si>
    <t>Total Connection Hardware</t>
  </si>
  <si>
    <t>Hardware</t>
  </si>
  <si>
    <t>Total Hardware</t>
  </si>
  <si>
    <t>6-32 nut</t>
  </si>
  <si>
    <t>534-4701</t>
  </si>
  <si>
    <t>break at 10</t>
  </si>
  <si>
    <t>Switches</t>
  </si>
  <si>
    <t>NKK</t>
  </si>
  <si>
    <t>2 Conductor Metal Bushing Closed Tip 1/4" jack (112A type)</t>
  </si>
  <si>
    <t>Connection Hardware - Currently, this secion is still in development - thanks</t>
  </si>
  <si>
    <t>Digikey</t>
  </si>
  <si>
    <t xml:space="preserve">Gabotronics XMEGA Xminilab-B </t>
  </si>
  <si>
    <t>Gabotronics.com</t>
  </si>
  <si>
    <t>Encoders</t>
  </si>
  <si>
    <t>1/4in shaft</t>
  </si>
  <si>
    <t>24 position</t>
  </si>
  <si>
    <t>Grayhill</t>
  </si>
  <si>
    <t>GH3072-ND</t>
  </si>
  <si>
    <t xml:space="preserve">Push button Momentary </t>
  </si>
  <si>
    <t>Digikry</t>
  </si>
  <si>
    <t>Enconder - 24 position 1/4 in</t>
  </si>
  <si>
    <t>506-PKES-50B-1/4</t>
  </si>
  <si>
    <t>GH1368-ND</t>
  </si>
  <si>
    <t>Toggle Switches SPDT (on-off-on)</t>
  </si>
  <si>
    <t>633-M201302-RO</t>
  </si>
  <si>
    <t>WHEREAS WE ARE FAIRLY CONFIDENT AS TO THE ACCURACY OF THIS BOM, PLEASE CHECK ALL PARTS AND NUMBERS YOURSELF… WE'VE DONE OUR BEST, BUT CAN'T GUARANTEE PERFECTION.  The prices seem to be good as of 2010/11/27.  THANKS.</t>
  </si>
  <si>
    <t>D connector</t>
  </si>
  <si>
    <t>9 position</t>
  </si>
  <si>
    <t>Tyco Electronics</t>
  </si>
  <si>
    <t>A32510-ND</t>
  </si>
  <si>
    <t>tellun.com</t>
  </si>
  <si>
    <t>MUUB-2</t>
  </si>
  <si>
    <t>http://www.tellun.com/motm/diy/muub/muub.html</t>
  </si>
  <si>
    <t>STMicroelectronics</t>
  </si>
  <si>
    <t>Xicon</t>
  </si>
  <si>
    <t>AVX</t>
  </si>
  <si>
    <t>Capacitors</t>
  </si>
  <si>
    <t>Axial Ferrite Beads</t>
  </si>
  <si>
    <t>Total Resistors</t>
  </si>
  <si>
    <t>Fair-Rite</t>
  </si>
  <si>
    <t>Total ICs</t>
  </si>
  <si>
    <t>Ferrite Beads</t>
  </si>
  <si>
    <t>1 K ohm</t>
  </si>
  <si>
    <t>271-1K-RC</t>
  </si>
  <si>
    <t>1/4 W 1% resistors</t>
  </si>
  <si>
    <t>Multilayer Ceramic Caps - 100V, 5% tolerance 2.5mm spacing</t>
  </si>
  <si>
    <t>Total Caps</t>
  </si>
  <si>
    <t>price break at 10 count</t>
  </si>
  <si>
    <t>81-BL01RN1A1F1J</t>
  </si>
  <si>
    <t xml:space="preserve">Semiconductors - </t>
  </si>
  <si>
    <t>.1uF (= 100nF = 100,000pF)</t>
  </si>
  <si>
    <t>147-72-104-RC</t>
  </si>
  <si>
    <t>Axial Ceramic</t>
  </si>
  <si>
    <t>Radial Electrolytic 25V (polar)</t>
  </si>
  <si>
    <t>TL072 (op amp 8 pin)</t>
  </si>
  <si>
    <t>511-TL072CN</t>
  </si>
  <si>
    <t>Req'd</t>
  </si>
  <si>
    <t>20 K ohm</t>
  </si>
  <si>
    <t>271-20K-RC</t>
  </si>
  <si>
    <t>28.7 K ohm (28K7)</t>
  </si>
  <si>
    <t>271-28.7K-RC</t>
  </si>
  <si>
    <t>Please note that the components with the tanish/oragish color in the left column are for the MUUB2 daughterboard and may be omitted if you don't plan to include it</t>
  </si>
  <si>
    <t>MUUB2 (for the daughterboard)</t>
  </si>
  <si>
    <t>Nichicon</t>
  </si>
  <si>
    <t>647-UVZ1E220MDD</t>
  </si>
  <si>
    <t>581-SR211A560JAR</t>
  </si>
  <si>
    <t>56pF</t>
  </si>
  <si>
    <t>Power Regulator</t>
  </si>
  <si>
    <t>100uF</t>
  </si>
  <si>
    <t>LM7809 + 9V (TO220)</t>
  </si>
  <si>
    <t>512-LM7809ACT</t>
  </si>
  <si>
    <t>647-UVZ1E101MED1TA</t>
  </si>
  <si>
    <t>22uF</t>
  </si>
  <si>
    <t>575-11043308</t>
  </si>
  <si>
    <t>mill max</t>
  </si>
  <si>
    <t>IC Sockets</t>
  </si>
  <si>
    <t>8 Pin IC Sockets</t>
  </si>
  <si>
    <t>5/8" 6-32 screw</t>
  </si>
  <si>
    <t>2-56 nut (100 pack)</t>
  </si>
  <si>
    <t>3/4" 2-56 screw</t>
  </si>
  <si>
    <t>5721-256-SS</t>
  </si>
  <si>
    <t>534-9457</t>
  </si>
  <si>
    <t xml:space="preserve">please note that we're not entirely sure whether the 2-56 screws are actaully the right diameter to fit the tiny holes in the XminiLab-B's PCBs. </t>
  </si>
  <si>
    <t xml:space="preserve">XMEGA Xminilab-B </t>
  </si>
  <si>
    <t>MUUB2</t>
  </si>
  <si>
    <t>Heat sink for LM7809</t>
  </si>
  <si>
    <t>you could get another one - this is what we got.  We modified it to fit. (see out construction page)</t>
  </si>
  <si>
    <t>532-581202B25G</t>
  </si>
  <si>
    <t>Aavid Thermalloy</t>
  </si>
  <si>
    <t>Allied</t>
  </si>
  <si>
    <t>LED, Green</t>
  </si>
  <si>
    <t>Lumex</t>
  </si>
  <si>
    <t>670-1320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</si>
</sst>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2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10"/>
      <color indexed="8"/>
      <name val="Arial"/>
      <family val="2"/>
    </font>
    <font>
      <b/>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4"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7" fillId="0" borderId="0">
      <alignment/>
      <protection/>
    </xf>
    <xf numFmtId="0" fontId="7"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cellStyleXfs>
  <cellXfs count="70">
    <xf numFmtId="0" fontId="0" fillId="0" borderId="0" xfId="0" applyAlignment="1">
      <alignment/>
    </xf>
    <xf numFmtId="0" fontId="2" fillId="0" borderId="0" xfId="0" applyFont="1" applyAlignment="1">
      <alignment/>
    </xf>
    <xf numFmtId="0" fontId="0" fillId="0" borderId="0" xfId="0" applyAlignment="1">
      <alignment horizontal="center"/>
    </xf>
    <xf numFmtId="168" fontId="0" fillId="0" borderId="0" xfId="0" applyNumberFormat="1" applyAlignment="1">
      <alignment/>
    </xf>
    <xf numFmtId="0" fontId="2" fillId="24" borderId="0" xfId="0" applyFont="1" applyFill="1" applyAlignment="1">
      <alignment/>
    </xf>
    <xf numFmtId="0" fontId="0" fillId="24" borderId="0" xfId="0" applyFill="1" applyAlignment="1">
      <alignment/>
    </xf>
    <xf numFmtId="0" fontId="0" fillId="24" borderId="0" xfId="0" applyFill="1" applyAlignment="1">
      <alignment horizontal="center"/>
    </xf>
    <xf numFmtId="168" fontId="0" fillId="24" borderId="0" xfId="0" applyNumberFormat="1" applyFill="1" applyAlignment="1">
      <alignment/>
    </xf>
    <xf numFmtId="0" fontId="0" fillId="0" borderId="0" xfId="0" applyAlignment="1">
      <alignment wrapText="1"/>
    </xf>
    <xf numFmtId="0" fontId="0" fillId="24" borderId="0" xfId="0" applyFill="1" applyAlignment="1">
      <alignment wrapText="1"/>
    </xf>
    <xf numFmtId="0" fontId="0" fillId="0" borderId="0" xfId="0" applyAlignment="1">
      <alignment horizontal="left"/>
    </xf>
    <xf numFmtId="0" fontId="0" fillId="24" borderId="0" xfId="0" applyFill="1" applyAlignment="1">
      <alignment horizontal="left"/>
    </xf>
    <xf numFmtId="0" fontId="0" fillId="0" borderId="0" xfId="0" applyAlignment="1">
      <alignment horizontal="center" wrapText="1"/>
    </xf>
    <xf numFmtId="0" fontId="0" fillId="24" borderId="0" xfId="0" applyFill="1" applyAlignment="1">
      <alignment horizontal="center" wrapText="1"/>
    </xf>
    <xf numFmtId="0" fontId="0" fillId="0" borderId="0" xfId="0" applyFill="1" applyAlignment="1">
      <alignment/>
    </xf>
    <xf numFmtId="168" fontId="0" fillId="0" borderId="0" xfId="0" applyNumberFormat="1" applyFill="1" applyAlignment="1">
      <alignment/>
    </xf>
    <xf numFmtId="0" fontId="0" fillId="0" borderId="0" xfId="0" applyFill="1" applyAlignment="1">
      <alignment wrapText="1"/>
    </xf>
    <xf numFmtId="0" fontId="2" fillId="0" borderId="0" xfId="0" applyFont="1" applyFill="1" applyAlignment="1">
      <alignment/>
    </xf>
    <xf numFmtId="0" fontId="0" fillId="0" borderId="0" xfId="0" applyFill="1" applyAlignment="1">
      <alignment horizontal="center" wrapText="1"/>
    </xf>
    <xf numFmtId="0" fontId="0" fillId="0" borderId="0" xfId="0" applyFill="1" applyAlignment="1">
      <alignment horizontal="center"/>
    </xf>
    <xf numFmtId="0" fontId="0" fillId="0" borderId="0" xfId="0" applyFill="1" applyAlignment="1">
      <alignment horizontal="left"/>
    </xf>
    <xf numFmtId="0" fontId="5" fillId="0" borderId="0" xfId="0" applyFont="1" applyAlignment="1">
      <alignment/>
    </xf>
    <xf numFmtId="0" fontId="5" fillId="0" borderId="0" xfId="0" applyFont="1" applyFill="1" applyAlignment="1">
      <alignment/>
    </xf>
    <xf numFmtId="0" fontId="0" fillId="25" borderId="0" xfId="0" applyFill="1" applyAlignment="1">
      <alignment/>
    </xf>
    <xf numFmtId="3" fontId="0" fillId="0" borderId="0" xfId="0" applyNumberFormat="1" applyAlignment="1">
      <alignment/>
    </xf>
    <xf numFmtId="3" fontId="0" fillId="24" borderId="0" xfId="0" applyNumberFormat="1" applyFill="1" applyAlignment="1">
      <alignment/>
    </xf>
    <xf numFmtId="3" fontId="0" fillId="0" borderId="0" xfId="0" applyNumberFormat="1" applyFill="1" applyAlignment="1">
      <alignment/>
    </xf>
    <xf numFmtId="0" fontId="0" fillId="0" borderId="0" xfId="0" applyFont="1" applyFill="1" applyAlignment="1">
      <alignment/>
    </xf>
    <xf numFmtId="0" fontId="0" fillId="25" borderId="0" xfId="0" applyFont="1" applyFill="1" applyAlignment="1">
      <alignment/>
    </xf>
    <xf numFmtId="0" fontId="5" fillId="24" borderId="0" xfId="0" applyFont="1" applyFill="1" applyAlignment="1">
      <alignment/>
    </xf>
    <xf numFmtId="0" fontId="0" fillId="25" borderId="0" xfId="0" applyFill="1" applyAlignment="1">
      <alignment horizontal="center" wrapText="1"/>
    </xf>
    <xf numFmtId="0" fontId="0" fillId="25" borderId="0" xfId="0" applyFill="1" applyAlignment="1">
      <alignment horizontal="center"/>
    </xf>
    <xf numFmtId="0" fontId="5" fillId="25" borderId="0" xfId="0" applyFont="1" applyFill="1" applyAlignment="1">
      <alignment/>
    </xf>
    <xf numFmtId="168" fontId="0" fillId="25" borderId="0" xfId="0" applyNumberFormat="1" applyFill="1" applyAlignment="1">
      <alignment/>
    </xf>
    <xf numFmtId="3" fontId="0" fillId="25" borderId="0" xfId="0" applyNumberFormat="1" applyFill="1" applyAlignment="1">
      <alignment/>
    </xf>
    <xf numFmtId="0" fontId="0" fillId="25" borderId="0" xfId="0" applyFill="1" applyAlignment="1">
      <alignment wrapText="1"/>
    </xf>
    <xf numFmtId="0" fontId="0" fillId="25" borderId="0" xfId="0" applyFill="1" applyAlignment="1">
      <alignment horizontal="left"/>
    </xf>
    <xf numFmtId="3" fontId="0" fillId="25" borderId="0" xfId="0" applyNumberFormat="1" applyFont="1" applyFill="1" applyAlignment="1">
      <alignment/>
    </xf>
    <xf numFmtId="0" fontId="0" fillId="5" borderId="0" xfId="0" applyFont="1" applyFill="1" applyAlignment="1">
      <alignment/>
    </xf>
    <xf numFmtId="0" fontId="0" fillId="5" borderId="0" xfId="0" applyFill="1" applyAlignment="1">
      <alignment/>
    </xf>
    <xf numFmtId="0" fontId="2" fillId="0" borderId="0" xfId="0" applyFont="1" applyFill="1" applyAlignment="1">
      <alignment vertical="top"/>
    </xf>
    <xf numFmtId="0" fontId="6"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horizontal="left"/>
    </xf>
    <xf numFmtId="168" fontId="6" fillId="0" borderId="0" xfId="0" applyNumberFormat="1" applyFont="1" applyFill="1" applyAlignment="1">
      <alignment/>
    </xf>
    <xf numFmtId="3" fontId="6" fillId="0" borderId="0" xfId="0" applyNumberFormat="1" applyFont="1" applyFill="1" applyAlignment="1">
      <alignment/>
    </xf>
    <xf numFmtId="0" fontId="6" fillId="0" borderId="0" xfId="0" applyFont="1" applyFill="1" applyAlignment="1">
      <alignment horizontal="center" wrapText="1"/>
    </xf>
    <xf numFmtId="3" fontId="0" fillId="22" borderId="0" xfId="0" applyNumberFormat="1" applyFont="1" applyFill="1" applyAlignment="1">
      <alignment/>
    </xf>
    <xf numFmtId="0" fontId="7" fillId="22" borderId="10" xfId="57" applyFill="1" applyBorder="1">
      <alignment/>
      <protection/>
    </xf>
    <xf numFmtId="9" fontId="2" fillId="24" borderId="0" xfId="0" applyNumberFormat="1" applyFont="1" applyFill="1" applyAlignment="1">
      <alignment horizontal="left"/>
    </xf>
    <xf numFmtId="0" fontId="0" fillId="24" borderId="0" xfId="0" applyFont="1" applyFill="1" applyAlignment="1">
      <alignment/>
    </xf>
    <xf numFmtId="0" fontId="0" fillId="0" borderId="0" xfId="0" applyNumberFormat="1" applyFill="1" applyAlignment="1">
      <alignment/>
    </xf>
    <xf numFmtId="0" fontId="0" fillId="22" borderId="0" xfId="0" applyNumberFormat="1" applyFont="1" applyFill="1" applyAlignment="1">
      <alignment/>
    </xf>
    <xf numFmtId="0" fontId="0" fillId="7" borderId="0" xfId="0" applyFill="1" applyAlignment="1">
      <alignment/>
    </xf>
    <xf numFmtId="0" fontId="5" fillId="7" borderId="0" xfId="0" applyFont="1" applyFill="1" applyAlignment="1">
      <alignment/>
    </xf>
    <xf numFmtId="0" fontId="0" fillId="7" borderId="0" xfId="0" applyFont="1" applyFill="1" applyAlignment="1">
      <alignment/>
    </xf>
    <xf numFmtId="0" fontId="0" fillId="0" borderId="0" xfId="0" applyFont="1" applyFill="1" applyAlignment="1">
      <alignment/>
    </xf>
    <xf numFmtId="0" fontId="0" fillId="25" borderId="0" xfId="0" applyFont="1" applyFill="1" applyAlignment="1">
      <alignment/>
    </xf>
    <xf numFmtId="0" fontId="0" fillId="25" borderId="0" xfId="0" applyNumberFormat="1" applyFill="1" applyAlignment="1">
      <alignment/>
    </xf>
    <xf numFmtId="0" fontId="0" fillId="24" borderId="0" xfId="0" applyNumberFormat="1" applyFill="1" applyAlignment="1">
      <alignment/>
    </xf>
    <xf numFmtId="0" fontId="0" fillId="7" borderId="0" xfId="0" applyFont="1" applyFill="1" applyAlignment="1">
      <alignment/>
    </xf>
    <xf numFmtId="0" fontId="0" fillId="0" borderId="0" xfId="0" applyNumberFormat="1" applyFont="1" applyFill="1" applyAlignment="1">
      <alignment/>
    </xf>
    <xf numFmtId="8" fontId="0" fillId="0" borderId="0" xfId="0" applyNumberFormat="1" applyAlignment="1">
      <alignment/>
    </xf>
    <xf numFmtId="0" fontId="0" fillId="0" borderId="0" xfId="0" applyNumberFormat="1" applyAlignment="1">
      <alignment/>
    </xf>
    <xf numFmtId="0" fontId="0" fillId="7" borderId="0" xfId="0" applyFill="1" applyAlignment="1">
      <alignment wrapText="1"/>
    </xf>
    <xf numFmtId="3" fontId="0" fillId="22" borderId="0" xfId="0" applyNumberFormat="1" applyFill="1" applyAlignment="1">
      <alignment/>
    </xf>
    <xf numFmtId="0" fontId="0" fillId="25" borderId="0" xfId="0" applyNumberFormat="1" applyFont="1" applyFill="1" applyAlignment="1">
      <alignment/>
    </xf>
    <xf numFmtId="0" fontId="0" fillId="0" borderId="0" xfId="0" applyFont="1" applyAlignment="1">
      <alignment/>
    </xf>
    <xf numFmtId="3" fontId="0" fillId="0" borderId="0" xfId="0" applyNumberFormat="1" applyFont="1" applyFill="1" applyAlignment="1">
      <alignment/>
    </xf>
    <xf numFmtId="0" fontId="5" fillId="7" borderId="0" xfId="0" applyFont="1" applyFill="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69</xdr:row>
      <xdr:rowOff>0</xdr:rowOff>
    </xdr:from>
    <xdr:to>
      <xdr:col>3</xdr:col>
      <xdr:colOff>9525</xdr:colOff>
      <xdr:row>69</xdr:row>
      <xdr:rowOff>9525</xdr:rowOff>
    </xdr:to>
    <xdr:pic>
      <xdr:nvPicPr>
        <xdr:cNvPr id="1" name="Picture 1"/>
        <xdr:cNvPicPr preferRelativeResize="1">
          <a:picLocks noChangeAspect="1"/>
        </xdr:cNvPicPr>
      </xdr:nvPicPr>
      <xdr:blipFill>
        <a:blip r:embed="rId1"/>
        <a:stretch>
          <a:fillRect/>
        </a:stretch>
      </xdr:blipFill>
      <xdr:spPr>
        <a:xfrm>
          <a:off x="4638675" y="11268075"/>
          <a:ext cx="9525" cy="9525"/>
        </a:xfrm>
        <a:prstGeom prst="rect">
          <a:avLst/>
        </a:prstGeom>
        <a:noFill/>
        <a:ln w="9525" cmpd="sng">
          <a:noFill/>
        </a:ln>
      </xdr:spPr>
    </xdr:pic>
    <xdr:clientData/>
  </xdr:twoCellAnchor>
  <xdr:twoCellAnchor editAs="oneCell">
    <xdr:from>
      <xdr:col>3</xdr:col>
      <xdr:colOff>0</xdr:colOff>
      <xdr:row>86</xdr:row>
      <xdr:rowOff>0</xdr:rowOff>
    </xdr:from>
    <xdr:to>
      <xdr:col>3</xdr:col>
      <xdr:colOff>9525</xdr:colOff>
      <xdr:row>86</xdr:row>
      <xdr:rowOff>9525</xdr:rowOff>
    </xdr:to>
    <xdr:pic>
      <xdr:nvPicPr>
        <xdr:cNvPr id="2" name="Picture 20"/>
        <xdr:cNvPicPr preferRelativeResize="1">
          <a:picLocks noChangeAspect="1"/>
        </xdr:cNvPicPr>
      </xdr:nvPicPr>
      <xdr:blipFill>
        <a:blip r:embed="rId1"/>
        <a:stretch>
          <a:fillRect/>
        </a:stretch>
      </xdr:blipFill>
      <xdr:spPr>
        <a:xfrm>
          <a:off x="4638675" y="139255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ouser.com/search/ProductDetail.aspx?R=140-XRL35V1.0-RCvirtualkey21980000virtualkey140-XRL35V1.0-RC" TargetMode="External" /><Relationship Id="rId2" Type="http://schemas.openxmlformats.org/officeDocument/2006/relationships/hyperlink" Target="http://www.mouser.com/search/productdetail.aspx?R=147-75-101-RCvirtualkey21980000virtualkey147-75-101-RC" TargetMode="External" /><Relationship Id="rId3" Type="http://schemas.openxmlformats.org/officeDocument/2006/relationships/hyperlink" Target="http://www.mouser.com/search/ProductDetail.aspx?R=140-XRL35V1.0-RCvirtualkey21980000virtualkey140-XRL35V1.0-RC" TargetMode="External" /><Relationship Id="rId4" Type="http://schemas.openxmlformats.org/officeDocument/2006/relationships/hyperlink" Target="http://www.mouser.com/search/ProductDetail.aspx?R=140-XRL35V1.0-RCvirtualkey21980000virtualkey140-XRL35V1.0-RC" TargetMode="External" /><Relationship Id="rId5" Type="http://schemas.openxmlformats.org/officeDocument/2006/relationships/hyperlink" Target="http://www.mouser.com/search/productdetail.aspx?R=147-75-101-RCvirtualkey21980000virtualkey147-75-101-RC"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99"/>
  <sheetViews>
    <sheetView tabSelected="1" workbookViewId="0" topLeftCell="A1">
      <selection activeCell="A1" sqref="A1"/>
    </sheetView>
  </sheetViews>
  <sheetFormatPr defaultColWidth="9.140625" defaultRowHeight="12.75"/>
  <cols>
    <col min="1" max="1" width="27.8515625" style="0" customWidth="1"/>
    <col min="2" max="2" width="18.00390625" style="12" customWidth="1"/>
    <col min="3" max="3" width="23.7109375" style="2" customWidth="1"/>
    <col min="4" max="4" width="22.00390625" style="10" customWidth="1"/>
    <col min="5" max="5" width="8.00390625" style="0" customWidth="1"/>
    <col min="6" max="6" width="6.00390625" style="0" customWidth="1"/>
    <col min="7" max="7" width="8.140625" style="3" customWidth="1"/>
    <col min="8" max="8" width="9.421875" style="24" customWidth="1"/>
    <col min="9" max="9" width="8.140625" style="3" customWidth="1"/>
    <col min="10" max="10" width="61.28125" style="8" customWidth="1"/>
    <col min="11" max="27" width="13.140625" style="0" customWidth="1"/>
  </cols>
  <sheetData>
    <row r="1" spans="1:10" ht="12">
      <c r="A1" t="s">
        <v>3</v>
      </c>
      <c r="B1" s="12" t="s">
        <v>5</v>
      </c>
      <c r="C1" s="2" t="s">
        <v>9</v>
      </c>
      <c r="D1" s="10" t="s">
        <v>11</v>
      </c>
      <c r="E1" t="s">
        <v>10</v>
      </c>
      <c r="F1" t="s">
        <v>8</v>
      </c>
      <c r="G1" s="3" t="s">
        <v>12</v>
      </c>
      <c r="H1" s="24" t="s">
        <v>88</v>
      </c>
      <c r="I1" s="3" t="s">
        <v>28</v>
      </c>
      <c r="J1" s="8" t="s">
        <v>6</v>
      </c>
    </row>
    <row r="2" ht="12">
      <c r="A2" t="s">
        <v>57</v>
      </c>
    </row>
    <row r="3" spans="1:27" s="14" customFormat="1" ht="12.75">
      <c r="A3" s="17" t="s">
        <v>93</v>
      </c>
      <c r="B3" s="18"/>
      <c r="C3" s="19"/>
      <c r="D3" s="20"/>
      <c r="G3" s="15"/>
      <c r="H3" s="26"/>
      <c r="I3" s="15"/>
      <c r="J3" s="16"/>
      <c r="K3" s="17"/>
      <c r="L3" s="17"/>
      <c r="M3" s="17"/>
      <c r="N3" s="17"/>
      <c r="O3" s="17"/>
      <c r="P3" s="17"/>
      <c r="Q3" s="17"/>
      <c r="R3" s="17"/>
      <c r="S3" s="17"/>
      <c r="T3" s="17"/>
      <c r="U3" s="17"/>
      <c r="V3" s="17"/>
      <c r="W3" s="17"/>
      <c r="X3" s="17"/>
      <c r="Y3" s="17"/>
      <c r="Z3" s="17"/>
      <c r="AA3" s="17"/>
    </row>
    <row r="4" spans="1:27" s="5" customFormat="1" ht="21" customHeight="1">
      <c r="A4" s="49" t="s">
        <v>43</v>
      </c>
      <c r="B4" s="13"/>
      <c r="C4" s="6"/>
      <c r="D4" s="11"/>
      <c r="G4" s="7"/>
      <c r="H4" s="25"/>
      <c r="I4" s="7"/>
      <c r="J4" s="9"/>
      <c r="K4" s="49"/>
      <c r="L4" s="49"/>
      <c r="M4" s="49"/>
      <c r="N4" s="49"/>
      <c r="O4" s="49"/>
      <c r="P4" s="49"/>
      <c r="Q4" s="49"/>
      <c r="R4" s="49"/>
      <c r="S4" s="49"/>
      <c r="T4" s="49"/>
      <c r="U4" s="49"/>
      <c r="V4" s="49"/>
      <c r="W4" s="49"/>
      <c r="X4" s="49"/>
      <c r="Y4" s="49"/>
      <c r="Z4" s="49"/>
      <c r="AA4" s="49"/>
    </row>
    <row r="5" spans="1:27" ht="14.25">
      <c r="A5" s="39" t="s">
        <v>115</v>
      </c>
      <c r="B5" s="12" t="s">
        <v>44</v>
      </c>
      <c r="C5" s="2" t="s">
        <v>13</v>
      </c>
      <c r="D5" s="11" t="s">
        <v>115</v>
      </c>
      <c r="E5">
        <v>1</v>
      </c>
      <c r="F5">
        <v>1</v>
      </c>
      <c r="G5" s="15">
        <v>150</v>
      </c>
      <c r="H5" s="47">
        <v>1</v>
      </c>
      <c r="I5" s="3">
        <f>PRODUCT(H5,G5)</f>
        <v>150</v>
      </c>
      <c r="J5" s="48"/>
      <c r="K5" s="14"/>
      <c r="L5" s="14"/>
      <c r="M5" s="14"/>
      <c r="N5" s="14"/>
      <c r="O5" s="14"/>
      <c r="P5" s="14"/>
      <c r="Q5" s="14"/>
      <c r="R5" s="14"/>
      <c r="S5" s="14"/>
      <c r="T5" s="14"/>
      <c r="U5" s="14"/>
      <c r="V5" s="14"/>
      <c r="W5" s="14"/>
      <c r="X5" s="14"/>
      <c r="Y5" s="14"/>
      <c r="Z5" s="14"/>
      <c r="AA5" s="14"/>
    </row>
    <row r="6" spans="1:27" s="14" customFormat="1" ht="12">
      <c r="A6" s="27"/>
      <c r="B6" s="18"/>
      <c r="C6" s="19"/>
      <c r="D6" s="22"/>
      <c r="G6" s="15"/>
      <c r="H6" s="26"/>
      <c r="I6" s="15"/>
      <c r="J6" s="16"/>
      <c r="K6" s="27"/>
      <c r="L6" s="27"/>
      <c r="M6" s="27"/>
      <c r="N6" s="27"/>
      <c r="O6" s="27"/>
      <c r="P6" s="27"/>
      <c r="Q6" s="27"/>
      <c r="R6" s="27"/>
      <c r="S6" s="27"/>
      <c r="T6" s="27"/>
      <c r="U6" s="27"/>
      <c r="V6" s="27"/>
      <c r="W6" s="27"/>
      <c r="X6" s="27"/>
      <c r="Y6" s="27"/>
      <c r="Z6" s="27"/>
      <c r="AA6" s="27"/>
    </row>
    <row r="7" spans="1:27" s="23" customFormat="1" ht="12">
      <c r="A7" s="28" t="s">
        <v>13</v>
      </c>
      <c r="B7" s="30"/>
      <c r="C7" s="31"/>
      <c r="D7" s="32"/>
      <c r="G7" s="33"/>
      <c r="H7" s="33"/>
      <c r="I7" s="33">
        <f>SUM(I4:I6)</f>
        <v>150</v>
      </c>
      <c r="J7" s="35"/>
      <c r="K7" s="28"/>
      <c r="L7" s="28"/>
      <c r="M7" s="28"/>
      <c r="N7" s="28"/>
      <c r="O7" s="28"/>
      <c r="P7" s="28"/>
      <c r="Q7" s="28"/>
      <c r="R7" s="28"/>
      <c r="S7" s="28"/>
      <c r="T7" s="28"/>
      <c r="U7" s="28"/>
      <c r="V7" s="28"/>
      <c r="W7" s="28"/>
      <c r="X7" s="28"/>
      <c r="Y7" s="28"/>
      <c r="Z7" s="28"/>
      <c r="AA7" s="28"/>
    </row>
    <row r="8" spans="1:27" s="23" customFormat="1" ht="12">
      <c r="A8" s="28" t="s">
        <v>29</v>
      </c>
      <c r="B8" s="30"/>
      <c r="C8" s="31"/>
      <c r="D8" s="36"/>
      <c r="G8" s="33"/>
      <c r="H8" s="33"/>
      <c r="I8" s="33">
        <f>SUM(I7)</f>
        <v>150</v>
      </c>
      <c r="J8" s="35"/>
      <c r="K8" s="28"/>
      <c r="L8" s="28"/>
      <c r="M8" s="28"/>
      <c r="N8" s="28"/>
      <c r="O8" s="28"/>
      <c r="P8" s="28"/>
      <c r="Q8" s="28"/>
      <c r="R8" s="28"/>
      <c r="S8" s="28"/>
      <c r="T8" s="28"/>
      <c r="U8" s="28"/>
      <c r="V8" s="28"/>
      <c r="W8" s="28"/>
      <c r="X8" s="28"/>
      <c r="Y8" s="28"/>
      <c r="Z8" s="28"/>
      <c r="AA8" s="28"/>
    </row>
    <row r="9" spans="1:27" s="14" customFormat="1" ht="12">
      <c r="A9" s="27"/>
      <c r="B9" s="18"/>
      <c r="C9" s="19"/>
      <c r="D9" s="20"/>
      <c r="G9" s="15"/>
      <c r="H9" s="15"/>
      <c r="I9" s="15"/>
      <c r="J9" s="16"/>
      <c r="K9" s="27"/>
      <c r="L9" s="27"/>
      <c r="M9" s="27"/>
      <c r="N9" s="27"/>
      <c r="O9" s="27"/>
      <c r="P9" s="27"/>
      <c r="Q9" s="27"/>
      <c r="R9" s="27"/>
      <c r="S9" s="27"/>
      <c r="T9" s="27"/>
      <c r="U9" s="27"/>
      <c r="V9" s="27"/>
      <c r="W9" s="27"/>
      <c r="X9" s="27"/>
      <c r="Y9" s="27"/>
      <c r="Z9" s="27"/>
      <c r="AA9" s="27"/>
    </row>
    <row r="10" spans="1:27" s="5" customFormat="1" ht="21" customHeight="1">
      <c r="A10" s="49" t="s">
        <v>94</v>
      </c>
      <c r="B10" s="13"/>
      <c r="C10" s="6"/>
      <c r="D10" s="11"/>
      <c r="G10" s="7"/>
      <c r="H10" s="25"/>
      <c r="I10" s="7"/>
      <c r="J10" s="9"/>
      <c r="K10" s="49"/>
      <c r="L10" s="49"/>
      <c r="M10" s="49"/>
      <c r="N10" s="49"/>
      <c r="O10" s="49"/>
      <c r="P10" s="49"/>
      <c r="Q10" s="49"/>
      <c r="R10" s="49"/>
      <c r="S10" s="49"/>
      <c r="T10" s="49"/>
      <c r="U10" s="49"/>
      <c r="V10" s="49"/>
      <c r="W10" s="49"/>
      <c r="X10" s="49"/>
      <c r="Y10" s="49"/>
      <c r="Z10" s="49"/>
      <c r="AA10" s="49"/>
    </row>
    <row r="11" spans="1:27" ht="14.25">
      <c r="A11" s="53" t="s">
        <v>116</v>
      </c>
      <c r="B11" s="12" t="s">
        <v>62</v>
      </c>
      <c r="C11" s="2" t="s">
        <v>13</v>
      </c>
      <c r="D11" s="11" t="s">
        <v>63</v>
      </c>
      <c r="E11">
        <v>1</v>
      </c>
      <c r="F11">
        <v>1</v>
      </c>
      <c r="G11" s="15">
        <v>6</v>
      </c>
      <c r="H11" s="47">
        <v>1</v>
      </c>
      <c r="I11" s="3">
        <f>PRODUCT(H11,G11)</f>
        <v>6</v>
      </c>
      <c r="J11" s="48" t="s">
        <v>64</v>
      </c>
      <c r="K11" s="14"/>
      <c r="L11" s="14"/>
      <c r="M11" s="14"/>
      <c r="N11" s="14"/>
      <c r="O11" s="14"/>
      <c r="P11" s="14"/>
      <c r="Q11" s="14"/>
      <c r="R11" s="14"/>
      <c r="S11" s="14"/>
      <c r="T11" s="14"/>
      <c r="U11" s="14"/>
      <c r="V11" s="14"/>
      <c r="W11" s="14"/>
      <c r="X11" s="14"/>
      <c r="Y11" s="14"/>
      <c r="Z11" s="14"/>
      <c r="AA11" s="14"/>
    </row>
    <row r="12" spans="1:27" s="14" customFormat="1" ht="12">
      <c r="A12" s="27"/>
      <c r="B12" s="18"/>
      <c r="C12" s="19"/>
      <c r="D12" s="22"/>
      <c r="G12" s="15"/>
      <c r="H12" s="26"/>
      <c r="I12" s="15"/>
      <c r="J12" s="16"/>
      <c r="K12" s="27"/>
      <c r="L12" s="27"/>
      <c r="M12" s="27"/>
      <c r="N12" s="27"/>
      <c r="O12" s="27"/>
      <c r="P12" s="27"/>
      <c r="Q12" s="27"/>
      <c r="R12" s="27"/>
      <c r="S12" s="27"/>
      <c r="T12" s="27"/>
      <c r="U12" s="27"/>
      <c r="V12" s="27"/>
      <c r="W12" s="27"/>
      <c r="X12" s="27"/>
      <c r="Y12" s="27"/>
      <c r="Z12" s="27"/>
      <c r="AA12" s="27"/>
    </row>
    <row r="13" spans="1:27" s="23" customFormat="1" ht="12">
      <c r="A13" s="28" t="s">
        <v>13</v>
      </c>
      <c r="B13" s="30"/>
      <c r="C13" s="31"/>
      <c r="D13" s="32"/>
      <c r="G13" s="33"/>
      <c r="H13" s="33"/>
      <c r="I13" s="33">
        <f>SUM(I10:I12)</f>
        <v>6</v>
      </c>
      <c r="J13" s="35"/>
      <c r="K13" s="28"/>
      <c r="L13" s="28"/>
      <c r="M13" s="28"/>
      <c r="N13" s="28"/>
      <c r="O13" s="28"/>
      <c r="P13" s="28"/>
      <c r="Q13" s="28"/>
      <c r="R13" s="28"/>
      <c r="S13" s="28"/>
      <c r="T13" s="28"/>
      <c r="U13" s="28"/>
      <c r="V13" s="28"/>
      <c r="W13" s="28"/>
      <c r="X13" s="28"/>
      <c r="Y13" s="28"/>
      <c r="Z13" s="28"/>
      <c r="AA13" s="28"/>
    </row>
    <row r="14" spans="1:27" s="23" customFormat="1" ht="12">
      <c r="A14" s="28" t="s">
        <v>29</v>
      </c>
      <c r="B14" s="30"/>
      <c r="C14" s="31"/>
      <c r="D14" s="36"/>
      <c r="G14" s="33"/>
      <c r="H14" s="33"/>
      <c r="I14" s="33">
        <f>SUM(I7,I11)</f>
        <v>156</v>
      </c>
      <c r="J14" s="35"/>
      <c r="K14" s="28"/>
      <c r="L14" s="28"/>
      <c r="M14" s="28"/>
      <c r="N14" s="28"/>
      <c r="O14" s="28"/>
      <c r="P14" s="28"/>
      <c r="Q14" s="28"/>
      <c r="R14" s="28"/>
      <c r="S14" s="28"/>
      <c r="T14" s="28"/>
      <c r="U14" s="28"/>
      <c r="V14" s="28"/>
      <c r="W14" s="28"/>
      <c r="X14" s="28"/>
      <c r="Y14" s="28"/>
      <c r="Z14" s="28"/>
      <c r="AA14" s="28"/>
    </row>
    <row r="15" spans="1:27" s="14" customFormat="1" ht="12">
      <c r="A15" s="27"/>
      <c r="B15" s="18"/>
      <c r="C15" s="19"/>
      <c r="D15" s="20"/>
      <c r="G15" s="15"/>
      <c r="H15" s="15"/>
      <c r="I15" s="15"/>
      <c r="J15" s="16"/>
      <c r="K15" s="27"/>
      <c r="L15" s="27"/>
      <c r="M15" s="27"/>
      <c r="N15" s="27"/>
      <c r="O15" s="27"/>
      <c r="P15" s="27"/>
      <c r="Q15" s="27"/>
      <c r="R15" s="27"/>
      <c r="S15" s="27"/>
      <c r="T15" s="27"/>
      <c r="U15" s="27"/>
      <c r="V15" s="27"/>
      <c r="W15" s="27"/>
      <c r="X15" s="27"/>
      <c r="Y15" s="27"/>
      <c r="Z15" s="27"/>
      <c r="AA15" s="27"/>
    </row>
    <row r="16" spans="1:27" s="5" customFormat="1" ht="12.75">
      <c r="A16" s="49" t="s">
        <v>76</v>
      </c>
      <c r="B16" s="13"/>
      <c r="C16" s="6"/>
      <c r="D16" s="11"/>
      <c r="G16" s="7"/>
      <c r="H16" s="59"/>
      <c r="I16" s="7"/>
      <c r="L16" s="49"/>
      <c r="M16" s="49"/>
      <c r="N16" s="49"/>
      <c r="O16" s="49"/>
      <c r="P16" s="49"/>
      <c r="Q16" s="49"/>
      <c r="R16" s="49"/>
      <c r="S16" s="49"/>
      <c r="T16" s="49"/>
      <c r="U16" s="49"/>
      <c r="V16" s="49"/>
      <c r="W16" s="49"/>
      <c r="X16" s="49"/>
      <c r="Y16" s="49"/>
      <c r="Z16" s="49"/>
      <c r="AA16" s="49"/>
    </row>
    <row r="17" spans="1:11" s="14" customFormat="1" ht="12">
      <c r="A17" s="53" t="s">
        <v>74</v>
      </c>
      <c r="B17" s="12" t="s">
        <v>4</v>
      </c>
      <c r="C17" s="2" t="s">
        <v>66</v>
      </c>
      <c r="D17" s="11" t="s">
        <v>75</v>
      </c>
      <c r="E17">
        <v>1</v>
      </c>
      <c r="F17">
        <v>1</v>
      </c>
      <c r="G17" s="15">
        <v>0.13</v>
      </c>
      <c r="H17" s="52">
        <v>1</v>
      </c>
      <c r="I17" s="15">
        <f>IF(H17&lt;10,PRODUCT(G17,H17),IF(AND(H17&gt;=10,H17&lt;200),PRODUCT(H17,0.09),PRODUCT(H17,0.02)))</f>
        <v>0.13</v>
      </c>
      <c r="J17" s="16" t="s">
        <v>79</v>
      </c>
      <c r="K17" s="54"/>
    </row>
    <row r="18" spans="1:10" ht="12">
      <c r="A18" s="53" t="s">
        <v>89</v>
      </c>
      <c r="B18" s="12" t="s">
        <v>4</v>
      </c>
      <c r="C18" s="2" t="s">
        <v>66</v>
      </c>
      <c r="D18" s="11" t="s">
        <v>90</v>
      </c>
      <c r="E18">
        <v>1</v>
      </c>
      <c r="F18">
        <v>1</v>
      </c>
      <c r="G18" s="15">
        <v>0.13</v>
      </c>
      <c r="H18" s="52">
        <v>1</v>
      </c>
      <c r="I18" s="15">
        <f>IF(H18&lt;10,PRODUCT(G18,H18),IF(AND(H18&gt;=10,H18&lt;200),PRODUCT(H18,0.09),PRODUCT(H18,0.02)))</f>
        <v>0.13</v>
      </c>
      <c r="J18" s="16" t="s">
        <v>79</v>
      </c>
    </row>
    <row r="19" spans="1:10" ht="12">
      <c r="A19" s="53" t="s">
        <v>91</v>
      </c>
      <c r="B19" s="18" t="s">
        <v>4</v>
      </c>
      <c r="C19" s="19" t="s">
        <v>66</v>
      </c>
      <c r="D19" s="11" t="s">
        <v>92</v>
      </c>
      <c r="E19" s="14">
        <v>1</v>
      </c>
      <c r="F19" s="14">
        <v>1</v>
      </c>
      <c r="G19" s="15">
        <v>0.13</v>
      </c>
      <c r="H19" s="52">
        <v>3</v>
      </c>
      <c r="I19" s="15">
        <f>IF(H19&lt;10,PRODUCT(G19,H19),IF(AND(H19&gt;=10,H19&lt;200),PRODUCT(H19,0.09),PRODUCT(H19,0.02)))</f>
        <v>0.39</v>
      </c>
      <c r="J19" s="16" t="s">
        <v>79</v>
      </c>
    </row>
    <row r="20" spans="1:10" ht="12">
      <c r="A20" s="56"/>
      <c r="B20" s="18"/>
      <c r="C20" s="19"/>
      <c r="D20" s="22"/>
      <c r="E20" s="14"/>
      <c r="F20" s="14"/>
      <c r="G20" s="15"/>
      <c r="H20" s="51"/>
      <c r="I20" s="15"/>
      <c r="J20" s="55"/>
    </row>
    <row r="21" spans="1:10" ht="12">
      <c r="A21" s="57" t="s">
        <v>70</v>
      </c>
      <c r="B21" s="30"/>
      <c r="C21" s="31"/>
      <c r="D21" s="32"/>
      <c r="E21" s="23"/>
      <c r="F21" s="23"/>
      <c r="G21" s="33"/>
      <c r="H21" s="58"/>
      <c r="I21" s="33">
        <f>SUM(I17:I20)</f>
        <v>0.65</v>
      </c>
      <c r="J21" s="55"/>
    </row>
    <row r="22" spans="1:27" s="23" customFormat="1" ht="12">
      <c r="A22" s="28" t="s">
        <v>29</v>
      </c>
      <c r="B22" s="30"/>
      <c r="C22" s="31"/>
      <c r="D22" s="36"/>
      <c r="G22" s="33"/>
      <c r="H22" s="33"/>
      <c r="I22" s="33">
        <f>SUM(I7,I11,I21)</f>
        <v>156.65</v>
      </c>
      <c r="J22" s="35"/>
      <c r="K22" s="28"/>
      <c r="L22" s="28"/>
      <c r="M22" s="28"/>
      <c r="N22" s="28"/>
      <c r="O22" s="28"/>
      <c r="P22" s="28"/>
      <c r="Q22" s="28"/>
      <c r="R22" s="28"/>
      <c r="S22" s="28"/>
      <c r="T22" s="28"/>
      <c r="U22" s="28"/>
      <c r="V22" s="28"/>
      <c r="W22" s="28"/>
      <c r="X22" s="28"/>
      <c r="Y22" s="28"/>
      <c r="Z22" s="28"/>
      <c r="AA22" s="28"/>
    </row>
    <row r="23" spans="1:27" s="14" customFormat="1" ht="12">
      <c r="A23" s="27"/>
      <c r="B23" s="18"/>
      <c r="C23" s="19"/>
      <c r="D23" s="20"/>
      <c r="G23" s="15"/>
      <c r="H23" s="15"/>
      <c r="I23" s="15"/>
      <c r="J23" s="16"/>
      <c r="K23" s="27"/>
      <c r="L23" s="27"/>
      <c r="M23" s="27"/>
      <c r="N23" s="27"/>
      <c r="O23" s="27"/>
      <c r="P23" s="27"/>
      <c r="Q23" s="27"/>
      <c r="R23" s="27"/>
      <c r="S23" s="27"/>
      <c r="T23" s="27"/>
      <c r="U23" s="27"/>
      <c r="V23" s="27"/>
      <c r="W23" s="27"/>
      <c r="X23" s="27"/>
      <c r="Y23" s="27"/>
      <c r="Z23" s="27"/>
      <c r="AA23" s="27"/>
    </row>
    <row r="24" spans="1:10" ht="12.75">
      <c r="A24" s="4" t="s">
        <v>68</v>
      </c>
      <c r="B24" s="13"/>
      <c r="C24" s="6"/>
      <c r="D24" s="11"/>
      <c r="E24" s="5"/>
      <c r="F24" s="5"/>
      <c r="G24" s="7"/>
      <c r="H24" s="59"/>
      <c r="I24" s="7"/>
      <c r="J24" s="55"/>
    </row>
    <row r="25" spans="1:10" ht="12.75">
      <c r="A25" s="17" t="s">
        <v>85</v>
      </c>
      <c r="B25" s="18"/>
      <c r="C25" s="19"/>
      <c r="D25" s="20"/>
      <c r="E25" s="14"/>
      <c r="F25" s="14"/>
      <c r="G25" s="15"/>
      <c r="H25" s="51"/>
      <c r="I25" s="15"/>
      <c r="J25" s="55"/>
    </row>
    <row r="26" spans="1:10" ht="12">
      <c r="A26" s="64" t="s">
        <v>104</v>
      </c>
      <c r="B26" s="18" t="s">
        <v>4</v>
      </c>
      <c r="C26" s="19" t="s">
        <v>95</v>
      </c>
      <c r="D26" s="5" t="s">
        <v>96</v>
      </c>
      <c r="E26">
        <v>1</v>
      </c>
      <c r="F26">
        <v>1</v>
      </c>
      <c r="G26" s="3">
        <v>0.12</v>
      </c>
      <c r="H26" s="52">
        <v>2</v>
      </c>
      <c r="I26" s="3">
        <f>PRODUCT(H26,G26)</f>
        <v>0.24</v>
      </c>
      <c r="J26" s="55"/>
    </row>
    <row r="27" spans="1:10" ht="12">
      <c r="A27" s="64" t="s">
        <v>100</v>
      </c>
      <c r="B27" s="18" t="s">
        <v>4</v>
      </c>
      <c r="C27" s="19" t="s">
        <v>95</v>
      </c>
      <c r="D27" s="5" t="s">
        <v>103</v>
      </c>
      <c r="E27">
        <v>1</v>
      </c>
      <c r="F27">
        <v>1</v>
      </c>
      <c r="G27" s="3">
        <v>0.07</v>
      </c>
      <c r="H27" s="52">
        <v>1</v>
      </c>
      <c r="I27" s="3">
        <f>PRODUCT(H27,G27)</f>
        <v>0.07</v>
      </c>
      <c r="J27" s="55"/>
    </row>
    <row r="28" spans="1:10" ht="12.75">
      <c r="A28" s="17" t="s">
        <v>77</v>
      </c>
      <c r="B28" s="18"/>
      <c r="C28" s="19"/>
      <c r="D28" s="20"/>
      <c r="E28" s="14"/>
      <c r="F28" s="14"/>
      <c r="G28" s="15"/>
      <c r="H28" s="51"/>
      <c r="I28" s="15"/>
      <c r="J28" s="55"/>
    </row>
    <row r="29" spans="1:10" ht="12">
      <c r="A29" s="60" t="s">
        <v>98</v>
      </c>
      <c r="B29" s="18" t="s">
        <v>4</v>
      </c>
      <c r="C29" s="19" t="s">
        <v>67</v>
      </c>
      <c r="D29" s="5" t="s">
        <v>97</v>
      </c>
      <c r="E29" s="14">
        <v>1</v>
      </c>
      <c r="F29" s="14">
        <v>1</v>
      </c>
      <c r="G29" s="15">
        <v>0.33</v>
      </c>
      <c r="H29" s="52">
        <v>2</v>
      </c>
      <c r="I29" s="3">
        <f>PRODUCT(H29,G29)</f>
        <v>0.66</v>
      </c>
      <c r="J29" s="55"/>
    </row>
    <row r="30" spans="1:10" ht="12.75">
      <c r="A30" s="17" t="s">
        <v>84</v>
      </c>
      <c r="B30" s="18"/>
      <c r="C30" s="19"/>
      <c r="D30" s="20"/>
      <c r="E30" s="14"/>
      <c r="F30" s="14"/>
      <c r="G30" s="15"/>
      <c r="H30" s="61"/>
      <c r="I30" s="15"/>
      <c r="J30" s="55"/>
    </row>
    <row r="31" spans="1:10" ht="12">
      <c r="A31" s="53" t="s">
        <v>82</v>
      </c>
      <c r="B31" s="2" t="s">
        <v>4</v>
      </c>
      <c r="C31" s="2" t="s">
        <v>66</v>
      </c>
      <c r="D31" s="5" t="s">
        <v>83</v>
      </c>
      <c r="E31" s="14">
        <v>1</v>
      </c>
      <c r="F31" s="14">
        <v>1</v>
      </c>
      <c r="G31" s="62">
        <v>0.16</v>
      </c>
      <c r="H31" s="52">
        <v>3</v>
      </c>
      <c r="I31" s="3">
        <f>PRODUCT(H31,G31)</f>
        <v>0.48</v>
      </c>
      <c r="J31" s="55"/>
    </row>
    <row r="32" spans="1:10" ht="12">
      <c r="A32" s="56" t="s">
        <v>13</v>
      </c>
      <c r="B32" s="18"/>
      <c r="C32" s="19"/>
      <c r="D32" s="20"/>
      <c r="E32" s="14"/>
      <c r="F32" s="14"/>
      <c r="G32" s="15"/>
      <c r="H32" s="51"/>
      <c r="I32" s="15"/>
      <c r="J32" s="55"/>
    </row>
    <row r="33" spans="1:10" ht="12">
      <c r="A33" s="57" t="s">
        <v>78</v>
      </c>
      <c r="B33" s="30"/>
      <c r="C33" s="31"/>
      <c r="D33" s="36"/>
      <c r="E33" s="23"/>
      <c r="F33" s="23"/>
      <c r="G33" s="33"/>
      <c r="H33" s="58"/>
      <c r="I33" s="33">
        <f>SUM(I25:I32)</f>
        <v>1.45</v>
      </c>
      <c r="J33" s="55"/>
    </row>
    <row r="34" spans="1:10" ht="12">
      <c r="A34" s="57" t="s">
        <v>29</v>
      </c>
      <c r="B34" s="30"/>
      <c r="C34" s="31"/>
      <c r="D34" s="36"/>
      <c r="E34" s="23"/>
      <c r="F34" s="23"/>
      <c r="G34" s="33"/>
      <c r="H34" s="58"/>
      <c r="I34" s="33">
        <f>SUM(I7,I11,I21,I33)</f>
        <v>158.1</v>
      </c>
      <c r="J34" s="55"/>
    </row>
    <row r="35" spans="1:27" s="14" customFormat="1" ht="12">
      <c r="A35" s="27"/>
      <c r="B35" s="18"/>
      <c r="C35" s="19"/>
      <c r="D35" s="20"/>
      <c r="G35" s="15"/>
      <c r="H35" s="15"/>
      <c r="I35" s="15"/>
      <c r="J35" s="16"/>
      <c r="K35" s="27"/>
      <c r="L35" s="27"/>
      <c r="M35" s="27"/>
      <c r="N35" s="27"/>
      <c r="O35" s="27"/>
      <c r="P35" s="27"/>
      <c r="Q35" s="27"/>
      <c r="R35" s="27"/>
      <c r="S35" s="27"/>
      <c r="T35" s="27"/>
      <c r="U35" s="27"/>
      <c r="V35" s="27"/>
      <c r="W35" s="27"/>
      <c r="X35" s="27"/>
      <c r="Y35" s="27"/>
      <c r="Z35" s="27"/>
      <c r="AA35" s="27"/>
    </row>
    <row r="36" spans="1:10" ht="12.75">
      <c r="A36" s="4" t="s">
        <v>81</v>
      </c>
      <c r="B36" s="13"/>
      <c r="C36" s="6"/>
      <c r="D36" s="11"/>
      <c r="E36" s="5"/>
      <c r="F36" s="5"/>
      <c r="G36" s="7"/>
      <c r="H36" s="59"/>
      <c r="I36" s="7"/>
      <c r="J36" s="55"/>
    </row>
    <row r="37" spans="1:10" ht="12">
      <c r="A37" s="60" t="s">
        <v>86</v>
      </c>
      <c r="B37" s="18" t="s">
        <v>4</v>
      </c>
      <c r="C37" s="2" t="s">
        <v>65</v>
      </c>
      <c r="D37" s="50" t="s">
        <v>87</v>
      </c>
      <c r="E37" s="14">
        <v>1</v>
      </c>
      <c r="F37" s="14">
        <v>1</v>
      </c>
      <c r="G37" s="15">
        <v>0.51</v>
      </c>
      <c r="H37" s="52">
        <v>1</v>
      </c>
      <c r="I37" s="3">
        <f>PRODUCT(H37,G37)</f>
        <v>0.51</v>
      </c>
      <c r="J37" s="55"/>
    </row>
    <row r="38" spans="1:10" s="14" customFormat="1" ht="12">
      <c r="A38" s="56" t="s">
        <v>99</v>
      </c>
      <c r="B38" s="18"/>
      <c r="C38" s="19"/>
      <c r="D38" s="27"/>
      <c r="G38" s="15"/>
      <c r="H38" s="61"/>
      <c r="I38" s="15"/>
      <c r="J38" s="27"/>
    </row>
    <row r="39" spans="1:10" ht="12">
      <c r="A39" s="60" t="s">
        <v>101</v>
      </c>
      <c r="B39" s="18" t="s">
        <v>4</v>
      </c>
      <c r="C39" s="2" t="s">
        <v>65</v>
      </c>
      <c r="D39" s="5" t="s">
        <v>102</v>
      </c>
      <c r="E39" s="14">
        <v>1</v>
      </c>
      <c r="F39" s="14">
        <v>1</v>
      </c>
      <c r="G39" s="15">
        <v>0.79</v>
      </c>
      <c r="H39" s="52">
        <v>1</v>
      </c>
      <c r="I39" s="3">
        <v>0.68</v>
      </c>
      <c r="J39" s="55"/>
    </row>
    <row r="40" spans="1:10" ht="12">
      <c r="A40" s="56"/>
      <c r="B40" s="19"/>
      <c r="C40" s="19"/>
      <c r="D40" s="14"/>
      <c r="E40" s="14"/>
      <c r="F40" s="14"/>
      <c r="G40" s="15"/>
      <c r="H40" s="51"/>
      <c r="I40" s="15"/>
      <c r="J40" s="16"/>
    </row>
    <row r="41" spans="1:10" ht="12">
      <c r="A41" s="57" t="s">
        <v>72</v>
      </c>
      <c r="B41" s="30"/>
      <c r="C41" s="31"/>
      <c r="D41" s="32"/>
      <c r="E41" s="23"/>
      <c r="F41" s="23"/>
      <c r="G41" s="33"/>
      <c r="H41" s="58"/>
      <c r="I41" s="33">
        <f>SUM(I37:I40)</f>
        <v>1.19</v>
      </c>
      <c r="J41" s="55"/>
    </row>
    <row r="42" spans="1:10" ht="12">
      <c r="A42" s="57" t="s">
        <v>29</v>
      </c>
      <c r="B42" s="30"/>
      <c r="C42" s="31"/>
      <c r="D42" s="36"/>
      <c r="E42" s="23"/>
      <c r="F42" s="23"/>
      <c r="G42" s="33"/>
      <c r="H42" s="58"/>
      <c r="I42" s="33">
        <f>SUM(I7,I11,I21,I33,I41)</f>
        <v>159.29</v>
      </c>
      <c r="J42" s="55"/>
    </row>
    <row r="43" spans="1:10" ht="12">
      <c r="A43" s="14"/>
      <c r="D43"/>
      <c r="H43" s="63"/>
      <c r="J43" s="55"/>
    </row>
    <row r="44" spans="1:10" ht="12.75">
      <c r="A44" s="4" t="s">
        <v>69</v>
      </c>
      <c r="B44" s="13"/>
      <c r="C44" s="6"/>
      <c r="D44" s="29"/>
      <c r="E44" s="5"/>
      <c r="F44" s="5"/>
      <c r="G44" s="7"/>
      <c r="H44" s="59"/>
      <c r="I44" s="7"/>
      <c r="J44" s="55"/>
    </row>
    <row r="45" spans="1:10" ht="12">
      <c r="A45" s="60" t="s">
        <v>69</v>
      </c>
      <c r="B45" s="18" t="s">
        <v>4</v>
      </c>
      <c r="C45" s="19" t="s">
        <v>71</v>
      </c>
      <c r="D45" s="5" t="s">
        <v>80</v>
      </c>
      <c r="E45" s="14">
        <v>1</v>
      </c>
      <c r="F45" s="14">
        <v>1</v>
      </c>
      <c r="G45" s="15">
        <v>0.15</v>
      </c>
      <c r="H45" s="52">
        <v>2</v>
      </c>
      <c r="I45" s="3">
        <v>0.24</v>
      </c>
      <c r="J45" s="55"/>
    </row>
    <row r="46" spans="8:10" ht="12">
      <c r="H46" s="63"/>
      <c r="J46" s="55"/>
    </row>
    <row r="47" spans="1:10" ht="12">
      <c r="A47" s="57" t="s">
        <v>73</v>
      </c>
      <c r="B47" s="30"/>
      <c r="C47" s="31"/>
      <c r="D47" s="32"/>
      <c r="E47" s="23"/>
      <c r="F47" s="23"/>
      <c r="G47" s="33"/>
      <c r="H47" s="58"/>
      <c r="I47" s="33">
        <f>SUM(I45:I46)</f>
        <v>0.24</v>
      </c>
      <c r="J47" s="55"/>
    </row>
    <row r="48" spans="1:10" ht="12">
      <c r="A48" s="57" t="s">
        <v>29</v>
      </c>
      <c r="B48" s="30"/>
      <c r="C48" s="31"/>
      <c r="D48" s="36"/>
      <c r="E48" s="23"/>
      <c r="F48" s="23"/>
      <c r="G48" s="33"/>
      <c r="H48" s="58"/>
      <c r="I48" s="33">
        <f>SUM(I7,I11,I21,I33,I41,I47)</f>
        <v>159.53</v>
      </c>
      <c r="J48" s="55"/>
    </row>
    <row r="49" spans="1:27" s="14" customFormat="1" ht="12">
      <c r="A49" s="27"/>
      <c r="B49" s="18"/>
      <c r="C49" s="19"/>
      <c r="D49" s="20"/>
      <c r="G49" s="15"/>
      <c r="H49" s="15"/>
      <c r="I49" s="15"/>
      <c r="J49" s="16"/>
      <c r="K49" s="27"/>
      <c r="L49" s="27"/>
      <c r="M49" s="27"/>
      <c r="N49" s="27"/>
      <c r="O49" s="27"/>
      <c r="P49" s="27"/>
      <c r="Q49" s="27"/>
      <c r="R49" s="27"/>
      <c r="S49" s="27"/>
      <c r="T49" s="27"/>
      <c r="U49" s="27"/>
      <c r="V49" s="27"/>
      <c r="W49" s="27"/>
      <c r="X49" s="27"/>
      <c r="Y49" s="27"/>
      <c r="Z49" s="27"/>
      <c r="AA49" s="27"/>
    </row>
    <row r="50" spans="1:27" s="5" customFormat="1" ht="12.75">
      <c r="A50" s="4" t="s">
        <v>45</v>
      </c>
      <c r="B50" s="13"/>
      <c r="C50" s="6"/>
      <c r="D50" s="11"/>
      <c r="G50" s="7"/>
      <c r="H50" s="25"/>
      <c r="I50" s="7"/>
      <c r="J50" s="9"/>
      <c r="K50" s="4"/>
      <c r="L50" s="4"/>
      <c r="M50" s="4"/>
      <c r="N50" s="4"/>
      <c r="O50" s="4"/>
      <c r="P50" s="4"/>
      <c r="Q50" s="4"/>
      <c r="R50" s="4"/>
      <c r="S50" s="4"/>
      <c r="T50" s="4"/>
      <c r="U50" s="4"/>
      <c r="V50" s="4"/>
      <c r="W50" s="4"/>
      <c r="X50" s="4"/>
      <c r="Y50" s="4"/>
      <c r="Z50" s="4"/>
      <c r="AA50" s="4"/>
    </row>
    <row r="51" spans="1:27" s="14" customFormat="1" ht="12.75">
      <c r="A51" s="40" t="s">
        <v>46</v>
      </c>
      <c r="B51" s="18"/>
      <c r="C51" s="19"/>
      <c r="D51" s="20"/>
      <c r="G51" s="15"/>
      <c r="H51" s="26"/>
      <c r="I51" s="15"/>
      <c r="J51" s="16"/>
      <c r="K51" s="17"/>
      <c r="L51" s="17"/>
      <c r="M51" s="17"/>
      <c r="N51" s="17"/>
      <c r="O51" s="17"/>
      <c r="P51" s="17"/>
      <c r="Q51" s="17"/>
      <c r="R51" s="17"/>
      <c r="S51" s="17"/>
      <c r="T51" s="17"/>
      <c r="U51" s="17"/>
      <c r="V51" s="17"/>
      <c r="W51" s="17"/>
      <c r="X51" s="17"/>
      <c r="Y51" s="17"/>
      <c r="Z51" s="17"/>
      <c r="AA51" s="17"/>
    </row>
    <row r="52" spans="1:27" s="14" customFormat="1" ht="12">
      <c r="A52" s="38" t="s">
        <v>47</v>
      </c>
      <c r="B52" s="12" t="s">
        <v>42</v>
      </c>
      <c r="C52" s="19" t="s">
        <v>48</v>
      </c>
      <c r="D52" s="5" t="s">
        <v>49</v>
      </c>
      <c r="E52" s="14">
        <v>1</v>
      </c>
      <c r="F52" s="14">
        <v>1</v>
      </c>
      <c r="G52" s="15">
        <v>5.35</v>
      </c>
      <c r="H52" s="37">
        <v>2</v>
      </c>
      <c r="I52" s="3">
        <f>PRODUCT(H52,G52)</f>
        <v>10.7</v>
      </c>
      <c r="J52" s="16"/>
      <c r="K52" s="27"/>
      <c r="L52" s="27"/>
      <c r="M52" s="27"/>
      <c r="N52" s="27"/>
      <c r="O52" s="27"/>
      <c r="P52" s="27"/>
      <c r="Q52" s="27"/>
      <c r="R52" s="27"/>
      <c r="S52" s="27"/>
      <c r="T52" s="27"/>
      <c r="U52" s="27"/>
      <c r="V52" s="27"/>
      <c r="W52" s="27"/>
      <c r="X52" s="27"/>
      <c r="Y52" s="27"/>
      <c r="Z52" s="27"/>
      <c r="AA52" s="27"/>
    </row>
    <row r="53" spans="1:27" ht="12">
      <c r="A53" s="14"/>
      <c r="D53"/>
      <c r="K53" s="14"/>
      <c r="L53" s="14"/>
      <c r="M53" s="14"/>
      <c r="N53" s="14"/>
      <c r="O53" s="14"/>
      <c r="P53" s="14"/>
      <c r="Q53" s="14"/>
      <c r="R53" s="14"/>
      <c r="S53" s="14"/>
      <c r="T53" s="14"/>
      <c r="U53" s="14"/>
      <c r="V53" s="14"/>
      <c r="W53" s="14"/>
      <c r="X53" s="14"/>
      <c r="Y53" s="14"/>
      <c r="Z53" s="14"/>
      <c r="AA53" s="14"/>
    </row>
    <row r="54" spans="1:27" s="23" customFormat="1" ht="12">
      <c r="A54" s="28" t="s">
        <v>30</v>
      </c>
      <c r="B54" s="30"/>
      <c r="C54" s="31"/>
      <c r="D54" s="32"/>
      <c r="G54" s="33"/>
      <c r="H54" s="34"/>
      <c r="I54" s="33">
        <f>SUM(I51:I53)</f>
        <v>10.7</v>
      </c>
      <c r="J54" s="35"/>
      <c r="K54" s="28"/>
      <c r="L54" s="28"/>
      <c r="M54" s="28"/>
      <c r="N54" s="28"/>
      <c r="O54" s="28"/>
      <c r="P54" s="28"/>
      <c r="Q54" s="28"/>
      <c r="R54" s="28"/>
      <c r="S54" s="28"/>
      <c r="T54" s="28"/>
      <c r="U54" s="28"/>
      <c r="V54" s="28"/>
      <c r="W54" s="28"/>
      <c r="X54" s="28"/>
      <c r="Y54" s="28"/>
      <c r="Z54" s="28"/>
      <c r="AA54" s="28"/>
    </row>
    <row r="55" spans="1:27" s="23" customFormat="1" ht="12">
      <c r="A55" s="28" t="s">
        <v>29</v>
      </c>
      <c r="B55" s="30"/>
      <c r="C55" s="31"/>
      <c r="D55" s="36"/>
      <c r="G55" s="33"/>
      <c r="H55" s="34"/>
      <c r="I55" s="33">
        <f>SUM(I7,I11,I21,I33,I41,I47,I54)</f>
        <v>170.23</v>
      </c>
      <c r="J55" s="35"/>
      <c r="K55" s="28"/>
      <c r="L55" s="28"/>
      <c r="M55" s="28"/>
      <c r="N55" s="28"/>
      <c r="O55" s="28"/>
      <c r="P55" s="28"/>
      <c r="Q55" s="28"/>
      <c r="R55" s="28"/>
      <c r="S55" s="28"/>
      <c r="T55" s="28"/>
      <c r="U55" s="28"/>
      <c r="V55" s="28"/>
      <c r="W55" s="28"/>
      <c r="X55" s="28"/>
      <c r="Y55" s="28"/>
      <c r="Z55" s="28"/>
      <c r="AA55" s="28"/>
    </row>
    <row r="56" spans="1:27" s="14" customFormat="1" ht="12.75">
      <c r="A56" s="17"/>
      <c r="B56" s="18"/>
      <c r="C56" s="19"/>
      <c r="D56" s="20"/>
      <c r="G56" s="15"/>
      <c r="H56" s="26"/>
      <c r="I56" s="15"/>
      <c r="J56" s="16"/>
      <c r="K56" s="17"/>
      <c r="L56" s="17"/>
      <c r="M56" s="17"/>
      <c r="N56" s="17"/>
      <c r="O56" s="17"/>
      <c r="P56" s="17"/>
      <c r="Q56" s="17"/>
      <c r="R56" s="17"/>
      <c r="S56" s="17"/>
      <c r="T56" s="17"/>
      <c r="U56" s="17"/>
      <c r="V56" s="17"/>
      <c r="W56" s="17"/>
      <c r="X56" s="17"/>
      <c r="Y56" s="17"/>
      <c r="Z56" s="17"/>
      <c r="AA56" s="17"/>
    </row>
    <row r="58" spans="1:27" s="5" customFormat="1" ht="12.75">
      <c r="A58" s="4" t="s">
        <v>7</v>
      </c>
      <c r="B58" s="13"/>
      <c r="C58" s="6"/>
      <c r="D58" s="11"/>
      <c r="G58" s="7"/>
      <c r="H58" s="25"/>
      <c r="I58" s="7"/>
      <c r="J58" s="9"/>
      <c r="K58" s="4"/>
      <c r="L58" s="4"/>
      <c r="M58" s="4"/>
      <c r="N58" s="4"/>
      <c r="O58" s="4"/>
      <c r="P58" s="4"/>
      <c r="Q58" s="4"/>
      <c r="R58" s="4"/>
      <c r="S58" s="4"/>
      <c r="T58" s="4"/>
      <c r="U58" s="4"/>
      <c r="V58" s="4"/>
      <c r="W58" s="4"/>
      <c r="X58" s="4"/>
      <c r="Y58" s="4"/>
      <c r="Z58" s="4"/>
      <c r="AA58" s="4"/>
    </row>
    <row r="59" spans="1:14" ht="12.75">
      <c r="A59" s="1" t="s">
        <v>107</v>
      </c>
      <c r="H59" s="63"/>
      <c r="I59" s="24"/>
      <c r="J59" s="15"/>
      <c r="K59" s="3"/>
      <c r="L59" s="3"/>
      <c r="M59" s="3"/>
      <c r="N59" s="8"/>
    </row>
    <row r="60" spans="1:15" ht="12">
      <c r="A60" s="53" t="s">
        <v>108</v>
      </c>
      <c r="B60" s="12" t="s">
        <v>4</v>
      </c>
      <c r="C60" s="2" t="s">
        <v>106</v>
      </c>
      <c r="D60" s="29" t="s">
        <v>105</v>
      </c>
      <c r="E60">
        <v>1</v>
      </c>
      <c r="F60">
        <v>1</v>
      </c>
      <c r="G60" s="3">
        <v>0.84</v>
      </c>
      <c r="H60" s="66">
        <v>1</v>
      </c>
      <c r="I60" s="3">
        <f>PRODUCT(H60,G60)</f>
        <v>0.84</v>
      </c>
      <c r="J60" s="47"/>
      <c r="K60" s="3"/>
      <c r="L60" s="3"/>
      <c r="M60" s="3"/>
      <c r="N60" s="8"/>
      <c r="O60" s="65"/>
    </row>
    <row r="61" spans="1:27" ht="12.75">
      <c r="A61" s="17" t="s">
        <v>24</v>
      </c>
      <c r="K61" s="17"/>
      <c r="L61" s="17"/>
      <c r="M61" s="17"/>
      <c r="N61" s="17"/>
      <c r="O61" s="17"/>
      <c r="P61" s="17"/>
      <c r="Q61" s="17"/>
      <c r="R61" s="17"/>
      <c r="S61" s="17"/>
      <c r="T61" s="17"/>
      <c r="U61" s="17"/>
      <c r="V61" s="17"/>
      <c r="W61" s="17"/>
      <c r="X61" s="17"/>
      <c r="Y61" s="17"/>
      <c r="Z61" s="17"/>
      <c r="AA61" s="17"/>
    </row>
    <row r="62" spans="1:27" s="14" customFormat="1" ht="12">
      <c r="A62" s="54" t="s">
        <v>23</v>
      </c>
      <c r="B62" s="12" t="s">
        <v>4</v>
      </c>
      <c r="C62" s="19" t="s">
        <v>25</v>
      </c>
      <c r="D62" s="29" t="s">
        <v>22</v>
      </c>
      <c r="E62" s="14">
        <v>1</v>
      </c>
      <c r="F62" s="14">
        <v>1</v>
      </c>
      <c r="G62" s="15">
        <v>0.21</v>
      </c>
      <c r="H62" s="37">
        <v>1</v>
      </c>
      <c r="I62" s="3">
        <f>PRODUCT(H62,G62)</f>
        <v>0.21</v>
      </c>
      <c r="J62" s="16"/>
      <c r="K62" s="22"/>
      <c r="L62" s="22"/>
      <c r="M62" s="22"/>
      <c r="N62" s="22"/>
      <c r="O62" s="22"/>
      <c r="P62" s="22"/>
      <c r="Q62" s="22"/>
      <c r="R62" s="22"/>
      <c r="S62" s="22"/>
      <c r="T62" s="22"/>
      <c r="U62" s="22"/>
      <c r="V62" s="22"/>
      <c r="W62" s="22"/>
      <c r="X62" s="22"/>
      <c r="Y62" s="22"/>
      <c r="Z62" s="22"/>
      <c r="AA62" s="22"/>
    </row>
    <row r="63" spans="1:27" s="14" customFormat="1" ht="12">
      <c r="A63" s="22" t="s">
        <v>117</v>
      </c>
      <c r="B63" s="18"/>
      <c r="C63" s="19"/>
      <c r="D63" s="22"/>
      <c r="G63" s="15"/>
      <c r="H63" s="68"/>
      <c r="I63" s="15"/>
      <c r="J63" s="16"/>
      <c r="K63" s="22"/>
      <c r="L63" s="22"/>
      <c r="M63" s="22"/>
      <c r="N63" s="22"/>
      <c r="O63" s="22"/>
      <c r="P63" s="22"/>
      <c r="Q63" s="22"/>
      <c r="R63" s="22"/>
      <c r="S63" s="22"/>
      <c r="T63" s="22"/>
      <c r="U63" s="22"/>
      <c r="V63" s="22"/>
      <c r="W63" s="22"/>
      <c r="X63" s="22"/>
      <c r="Y63" s="22"/>
      <c r="Z63" s="22"/>
      <c r="AA63" s="22"/>
    </row>
    <row r="64" spans="1:27" s="14" customFormat="1" ht="37.5">
      <c r="A64" s="69" t="s">
        <v>118</v>
      </c>
      <c r="B64" s="12" t="s">
        <v>4</v>
      </c>
      <c r="C64" s="2" t="s">
        <v>120</v>
      </c>
      <c r="D64" s="5" t="s">
        <v>119</v>
      </c>
      <c r="E64" s="14">
        <v>1</v>
      </c>
      <c r="F64" s="14">
        <v>1</v>
      </c>
      <c r="G64" s="15">
        <v>1.73</v>
      </c>
      <c r="H64" s="37">
        <v>1</v>
      </c>
      <c r="I64" s="3">
        <f>PRODUCT(H64,G64)</f>
        <v>1.73</v>
      </c>
      <c r="J64" s="16"/>
      <c r="K64" s="22"/>
      <c r="L64" s="22"/>
      <c r="M64" s="22"/>
      <c r="N64" s="22"/>
      <c r="O64" s="22"/>
      <c r="P64" s="22"/>
      <c r="Q64" s="22"/>
      <c r="R64" s="22"/>
      <c r="S64" s="22"/>
      <c r="T64" s="22"/>
      <c r="U64" s="22"/>
      <c r="V64" s="22"/>
      <c r="W64" s="22"/>
      <c r="X64" s="22"/>
      <c r="Y64" s="22"/>
      <c r="Z64" s="22"/>
      <c r="AA64" s="22"/>
    </row>
    <row r="65" spans="1:27" s="14" customFormat="1" ht="12">
      <c r="A65" s="53" t="s">
        <v>122</v>
      </c>
      <c r="B65" s="12" t="s">
        <v>121</v>
      </c>
      <c r="C65" s="2" t="s">
        <v>123</v>
      </c>
      <c r="D65" s="5" t="s">
        <v>124</v>
      </c>
      <c r="E65">
        <v>1</v>
      </c>
      <c r="F65">
        <v>1</v>
      </c>
      <c r="G65" s="3">
        <v>1.21</v>
      </c>
      <c r="H65" s="14">
        <v>1</v>
      </c>
      <c r="I65" s="3">
        <f>PRODUCT(H65,G65)</f>
        <v>1.21</v>
      </c>
      <c r="J65" s="16"/>
      <c r="K65" s="22"/>
      <c r="L65" s="22"/>
      <c r="M65" s="22"/>
      <c r="N65" s="22"/>
      <c r="O65" s="22"/>
      <c r="P65" s="22"/>
      <c r="Q65" s="22"/>
      <c r="R65" s="22"/>
      <c r="S65" s="22"/>
      <c r="T65" s="22"/>
      <c r="U65" s="22"/>
      <c r="V65" s="22"/>
      <c r="W65" s="22"/>
      <c r="X65" s="22"/>
      <c r="Y65" s="22"/>
      <c r="Z65" s="22"/>
      <c r="AA65" s="22"/>
    </row>
    <row r="66" spans="1:27" s="14" customFormat="1" ht="12">
      <c r="A66" s="22"/>
      <c r="B66" s="18"/>
      <c r="C66" s="19"/>
      <c r="D66" s="22"/>
      <c r="G66" s="15"/>
      <c r="H66" s="26"/>
      <c r="I66" s="15"/>
      <c r="J66" s="16"/>
      <c r="K66" s="22"/>
      <c r="L66" s="22"/>
      <c r="M66" s="22"/>
      <c r="N66" s="22"/>
      <c r="O66" s="22"/>
      <c r="P66" s="22"/>
      <c r="Q66" s="22"/>
      <c r="R66" s="22"/>
      <c r="S66" s="22"/>
      <c r="T66" s="22"/>
      <c r="U66" s="22"/>
      <c r="V66" s="22"/>
      <c r="W66" s="22"/>
      <c r="X66" s="22"/>
      <c r="Y66" s="22"/>
      <c r="Z66" s="22"/>
      <c r="AA66" s="22"/>
    </row>
    <row r="67" spans="1:27" s="23" customFormat="1" ht="12">
      <c r="A67" s="28" t="s">
        <v>31</v>
      </c>
      <c r="B67" s="30"/>
      <c r="C67" s="31"/>
      <c r="D67" s="32"/>
      <c r="G67" s="33"/>
      <c r="H67" s="34"/>
      <c r="I67" s="33">
        <f>SUM(I59:I66)</f>
        <v>3.99</v>
      </c>
      <c r="J67" s="35"/>
      <c r="K67" s="28"/>
      <c r="L67" s="28"/>
      <c r="M67" s="28"/>
      <c r="N67" s="28"/>
      <c r="O67" s="28"/>
      <c r="P67" s="28"/>
      <c r="Q67" s="28"/>
      <c r="R67" s="28"/>
      <c r="S67" s="28"/>
      <c r="T67" s="28"/>
      <c r="U67" s="28"/>
      <c r="V67" s="28"/>
      <c r="W67" s="28"/>
      <c r="X67" s="28"/>
      <c r="Y67" s="28"/>
      <c r="Z67" s="28"/>
      <c r="AA67" s="28"/>
    </row>
    <row r="68" spans="1:27" s="23" customFormat="1" ht="12">
      <c r="A68" s="28" t="s">
        <v>29</v>
      </c>
      <c r="B68" s="30"/>
      <c r="C68" s="31"/>
      <c r="D68" s="36"/>
      <c r="G68" s="33"/>
      <c r="H68" s="34"/>
      <c r="I68" s="33">
        <f>I85</f>
        <v>208.84</v>
      </c>
      <c r="J68" s="35"/>
      <c r="K68" s="28"/>
      <c r="L68" s="28"/>
      <c r="M68" s="28"/>
      <c r="N68" s="28"/>
      <c r="O68" s="28"/>
      <c r="P68" s="28"/>
      <c r="Q68" s="28"/>
      <c r="R68" s="28"/>
      <c r="S68" s="28"/>
      <c r="T68" s="28"/>
      <c r="U68" s="28"/>
      <c r="V68" s="28"/>
      <c r="W68" s="28"/>
      <c r="X68" s="28"/>
      <c r="Y68" s="28"/>
      <c r="Z68" s="28"/>
      <c r="AA68" s="28"/>
    </row>
    <row r="69" spans="1:27" s="14" customFormat="1" ht="12">
      <c r="A69" s="22"/>
      <c r="B69" s="12"/>
      <c r="C69" s="19"/>
      <c r="D69" s="21"/>
      <c r="G69" s="15"/>
      <c r="H69" s="26"/>
      <c r="I69" s="15"/>
      <c r="J69" s="16"/>
      <c r="K69" s="22"/>
      <c r="L69" s="22"/>
      <c r="M69" s="22"/>
      <c r="N69" s="22"/>
      <c r="O69" s="22"/>
      <c r="P69" s="22"/>
      <c r="Q69" s="22"/>
      <c r="R69" s="22"/>
      <c r="S69" s="22"/>
      <c r="T69" s="22"/>
      <c r="U69" s="22"/>
      <c r="V69" s="22"/>
      <c r="W69" s="22"/>
      <c r="X69" s="22"/>
      <c r="Y69" s="22"/>
      <c r="Z69" s="22"/>
      <c r="AA69" s="22"/>
    </row>
    <row r="70" spans="1:27" s="5" customFormat="1" ht="12.75">
      <c r="A70" s="4" t="s">
        <v>41</v>
      </c>
      <c r="B70" s="13"/>
      <c r="C70" s="6"/>
      <c r="D70" s="11"/>
      <c r="G70" s="7"/>
      <c r="H70" s="25"/>
      <c r="I70" s="7"/>
      <c r="J70" s="9"/>
      <c r="K70" s="4"/>
      <c r="L70" s="4"/>
      <c r="M70" s="4"/>
      <c r="N70" s="4"/>
      <c r="O70" s="4"/>
      <c r="P70" s="4"/>
      <c r="Q70" s="4"/>
      <c r="R70" s="4"/>
      <c r="S70" s="4"/>
      <c r="T70" s="4"/>
      <c r="U70" s="4"/>
      <c r="V70" s="4"/>
      <c r="W70" s="4"/>
      <c r="X70" s="4"/>
      <c r="Y70" s="4"/>
      <c r="Z70" s="4"/>
      <c r="AA70" s="4"/>
    </row>
    <row r="71" spans="1:27" s="14" customFormat="1" ht="12.75">
      <c r="A71" s="17"/>
      <c r="B71" s="18"/>
      <c r="C71" s="19"/>
      <c r="D71" s="20"/>
      <c r="G71" s="15"/>
      <c r="H71" s="26"/>
      <c r="I71" s="15"/>
      <c r="J71" s="16"/>
      <c r="K71" s="17"/>
      <c r="L71" s="17"/>
      <c r="M71" s="17"/>
      <c r="N71" s="17"/>
      <c r="O71" s="17"/>
      <c r="P71" s="17"/>
      <c r="Q71" s="17"/>
      <c r="R71" s="17"/>
      <c r="S71" s="17"/>
      <c r="T71" s="17"/>
      <c r="U71" s="17"/>
      <c r="V71" s="17"/>
      <c r="W71" s="17"/>
      <c r="X71" s="17"/>
      <c r="Y71" s="17"/>
      <c r="Z71" s="17"/>
      <c r="AA71" s="17"/>
    </row>
    <row r="72" spans="1:27" s="14" customFormat="1" ht="12">
      <c r="A72" s="38" t="s">
        <v>52</v>
      </c>
      <c r="B72" s="12" t="s">
        <v>42</v>
      </c>
      <c r="C72" s="19" t="s">
        <v>48</v>
      </c>
      <c r="D72" s="5" t="s">
        <v>49</v>
      </c>
      <c r="E72" s="14">
        <v>1</v>
      </c>
      <c r="F72" s="14">
        <v>1</v>
      </c>
      <c r="G72" s="15">
        <v>5.35</v>
      </c>
      <c r="H72" s="37">
        <v>2</v>
      </c>
      <c r="I72" s="3">
        <f>PRODUCT(H72,G72)</f>
        <v>10.7</v>
      </c>
      <c r="J72" s="8"/>
      <c r="K72" s="27"/>
      <c r="L72" s="27"/>
      <c r="M72" s="27"/>
      <c r="N72" s="27"/>
      <c r="O72" s="27"/>
      <c r="P72" s="27"/>
      <c r="Q72" s="27"/>
      <c r="R72" s="27"/>
      <c r="S72" s="27"/>
      <c r="T72" s="27"/>
      <c r="U72" s="27"/>
      <c r="V72" s="27"/>
      <c r="W72" s="27"/>
      <c r="X72" s="27"/>
      <c r="Y72" s="27"/>
      <c r="Z72" s="27"/>
      <c r="AA72" s="27"/>
    </row>
    <row r="73" spans="1:27" s="14" customFormat="1" ht="12.75">
      <c r="A73" s="17" t="s">
        <v>26</v>
      </c>
      <c r="B73" s="18"/>
      <c r="G73" s="15"/>
      <c r="H73" s="26"/>
      <c r="I73" s="15"/>
      <c r="J73" s="16"/>
      <c r="K73" s="17"/>
      <c r="L73" s="17"/>
      <c r="M73" s="17"/>
      <c r="N73" s="17"/>
      <c r="O73" s="17"/>
      <c r="P73" s="17"/>
      <c r="Q73" s="17"/>
      <c r="R73" s="17"/>
      <c r="S73" s="17"/>
      <c r="T73" s="17"/>
      <c r="U73" s="17"/>
      <c r="V73" s="17"/>
      <c r="W73" s="17"/>
      <c r="X73" s="17"/>
      <c r="Y73" s="17"/>
      <c r="Z73" s="17"/>
      <c r="AA73" s="17"/>
    </row>
    <row r="74" spans="1:27" ht="12">
      <c r="A74" s="39" t="s">
        <v>40</v>
      </c>
      <c r="B74" s="12" t="s">
        <v>4</v>
      </c>
      <c r="C74" s="2" t="s">
        <v>14</v>
      </c>
      <c r="D74" s="5" t="s">
        <v>15</v>
      </c>
      <c r="E74">
        <v>1</v>
      </c>
      <c r="F74">
        <v>1</v>
      </c>
      <c r="G74" s="3">
        <v>1.89</v>
      </c>
      <c r="H74" s="37">
        <v>2</v>
      </c>
      <c r="I74" s="3">
        <f>PRODUCT(H74,G74)</f>
        <v>3.78</v>
      </c>
      <c r="J74" s="8" t="s">
        <v>37</v>
      </c>
      <c r="K74" s="14"/>
      <c r="L74" s="14"/>
      <c r="M74" s="14"/>
      <c r="N74" s="14"/>
      <c r="O74" s="14"/>
      <c r="P74" s="14"/>
      <c r="Q74" s="14"/>
      <c r="R74" s="14"/>
      <c r="S74" s="14"/>
      <c r="T74" s="14"/>
      <c r="U74" s="14"/>
      <c r="V74" s="14"/>
      <c r="W74" s="14"/>
      <c r="X74" s="14"/>
      <c r="Y74" s="14"/>
      <c r="Z74" s="14"/>
      <c r="AA74" s="14"/>
    </row>
    <row r="75" spans="1:27" ht="12">
      <c r="A75" s="39" t="s">
        <v>16</v>
      </c>
      <c r="B75" s="12" t="s">
        <v>4</v>
      </c>
      <c r="C75" s="2" t="s">
        <v>18</v>
      </c>
      <c r="D75" s="5" t="s">
        <v>17</v>
      </c>
      <c r="E75">
        <v>1</v>
      </c>
      <c r="F75">
        <v>1</v>
      </c>
      <c r="G75" s="3">
        <v>0.125</v>
      </c>
      <c r="H75" s="37">
        <v>2</v>
      </c>
      <c r="I75" s="3">
        <f>PRODUCT(H75,G75)</f>
        <v>0.25</v>
      </c>
      <c r="K75" s="14"/>
      <c r="L75" s="14"/>
      <c r="M75" s="14"/>
      <c r="N75" s="14"/>
      <c r="O75" s="14"/>
      <c r="P75" s="14"/>
      <c r="Q75" s="14"/>
      <c r="R75" s="14"/>
      <c r="S75" s="14"/>
      <c r="T75" s="14"/>
      <c r="U75" s="14"/>
      <c r="V75" s="14"/>
      <c r="W75" s="14"/>
      <c r="X75" s="14"/>
      <c r="Y75" s="14"/>
      <c r="Z75" s="14"/>
      <c r="AA75" s="14"/>
    </row>
    <row r="76" spans="1:27" s="14" customFormat="1" ht="12.75">
      <c r="A76" s="17" t="s">
        <v>58</v>
      </c>
      <c r="B76" s="18"/>
      <c r="G76" s="15"/>
      <c r="H76" s="26"/>
      <c r="I76" s="15"/>
      <c r="J76" s="16"/>
      <c r="K76" s="17"/>
      <c r="L76" s="17"/>
      <c r="M76" s="17"/>
      <c r="N76" s="17"/>
      <c r="O76" s="17"/>
      <c r="P76" s="17"/>
      <c r="Q76" s="17"/>
      <c r="R76" s="17"/>
      <c r="S76" s="17"/>
      <c r="T76" s="17"/>
      <c r="U76" s="17"/>
      <c r="V76" s="17"/>
      <c r="W76" s="17"/>
      <c r="X76" s="17"/>
      <c r="Y76" s="17"/>
      <c r="Z76" s="17"/>
      <c r="AA76" s="17"/>
    </row>
    <row r="77" spans="1:27" ht="12">
      <c r="A77" s="39" t="s">
        <v>59</v>
      </c>
      <c r="B77" s="12" t="s">
        <v>51</v>
      </c>
      <c r="C77" s="2" t="s">
        <v>60</v>
      </c>
      <c r="D77" s="5" t="s">
        <v>61</v>
      </c>
      <c r="E77">
        <v>1</v>
      </c>
      <c r="F77">
        <v>1</v>
      </c>
      <c r="G77" s="3">
        <v>3.15</v>
      </c>
      <c r="H77" s="37">
        <v>1</v>
      </c>
      <c r="I77" s="3">
        <v>3.15</v>
      </c>
      <c r="J77" s="8" t="s">
        <v>13</v>
      </c>
      <c r="K77" s="14"/>
      <c r="L77" s="14"/>
      <c r="M77" s="14"/>
      <c r="N77" s="14"/>
      <c r="O77" s="14"/>
      <c r="P77" s="14"/>
      <c r="Q77" s="14"/>
      <c r="R77" s="14"/>
      <c r="S77" s="14"/>
      <c r="T77" s="14"/>
      <c r="U77" s="14"/>
      <c r="V77" s="14"/>
      <c r="W77" s="14"/>
      <c r="X77" s="14"/>
      <c r="Y77" s="14"/>
      <c r="Z77" s="14"/>
      <c r="AA77" s="14"/>
    </row>
    <row r="78" spans="1:27" s="14" customFormat="1" ht="12.75">
      <c r="A78" s="17" t="s">
        <v>27</v>
      </c>
      <c r="B78" s="18"/>
      <c r="C78" s="19"/>
      <c r="G78" s="15"/>
      <c r="H78" s="26"/>
      <c r="I78" s="15"/>
      <c r="J78" s="16"/>
      <c r="K78" s="17"/>
      <c r="L78" s="17"/>
      <c r="M78" s="17"/>
      <c r="N78" s="17"/>
      <c r="O78" s="17"/>
      <c r="P78" s="17"/>
      <c r="Q78" s="17"/>
      <c r="R78" s="17"/>
      <c r="S78" s="17"/>
      <c r="T78" s="17"/>
      <c r="U78" s="17"/>
      <c r="V78" s="17"/>
      <c r="W78" s="17"/>
      <c r="X78" s="17"/>
      <c r="Y78" s="17"/>
      <c r="Z78" s="17"/>
      <c r="AA78" s="17"/>
    </row>
    <row r="79" spans="1:27" ht="12">
      <c r="A79" s="39" t="s">
        <v>20</v>
      </c>
      <c r="B79" s="12" t="s">
        <v>4</v>
      </c>
      <c r="C79" s="2" t="s">
        <v>21</v>
      </c>
      <c r="D79" s="5" t="s">
        <v>53</v>
      </c>
      <c r="E79">
        <v>1</v>
      </c>
      <c r="F79">
        <v>1</v>
      </c>
      <c r="G79" s="3">
        <v>2.21</v>
      </c>
      <c r="H79" s="37">
        <v>2</v>
      </c>
      <c r="I79" s="3">
        <f>PRODUCT(H79,G79)</f>
        <v>4.42</v>
      </c>
      <c r="K79" s="14"/>
      <c r="L79" s="14"/>
      <c r="M79" s="14"/>
      <c r="N79" s="14"/>
      <c r="O79" s="14"/>
      <c r="P79" s="14"/>
      <c r="Q79" s="14"/>
      <c r="R79" s="14"/>
      <c r="S79" s="14"/>
      <c r="T79" s="14"/>
      <c r="U79" s="14"/>
      <c r="V79" s="14"/>
      <c r="W79" s="14"/>
      <c r="X79" s="14"/>
      <c r="Y79" s="14"/>
      <c r="Z79" s="14"/>
      <c r="AA79" s="14"/>
    </row>
    <row r="80" spans="1:27" ht="12.75">
      <c r="A80" s="17" t="s">
        <v>38</v>
      </c>
      <c r="C80"/>
      <c r="D80"/>
      <c r="H80" s="26"/>
      <c r="K80" s="17"/>
      <c r="L80" s="17"/>
      <c r="M80" s="17"/>
      <c r="N80" s="17"/>
      <c r="O80" s="17"/>
      <c r="P80" s="17"/>
      <c r="Q80" s="17"/>
      <c r="R80" s="17"/>
      <c r="S80" s="17"/>
      <c r="T80" s="17"/>
      <c r="U80" s="17"/>
      <c r="V80" s="17"/>
      <c r="W80" s="17"/>
      <c r="X80" s="17"/>
      <c r="Y80" s="17"/>
      <c r="Z80" s="17"/>
      <c r="AA80" s="17"/>
    </row>
    <row r="81" spans="1:27" ht="12.75">
      <c r="A81" s="38" t="s">
        <v>50</v>
      </c>
      <c r="B81" s="12" t="s">
        <v>51</v>
      </c>
      <c r="C81" s="2" t="s">
        <v>48</v>
      </c>
      <c r="D81" s="5" t="s">
        <v>54</v>
      </c>
      <c r="E81">
        <v>1</v>
      </c>
      <c r="F81">
        <v>1</v>
      </c>
      <c r="G81" s="3">
        <v>1.03</v>
      </c>
      <c r="H81" s="34">
        <v>7</v>
      </c>
      <c r="I81" s="3">
        <f>PRODUCT(H81,G81)</f>
        <v>7.21</v>
      </c>
      <c r="K81" s="17"/>
      <c r="L81" s="17"/>
      <c r="M81" s="17"/>
      <c r="N81" s="17"/>
      <c r="O81" s="17"/>
      <c r="P81" s="17"/>
      <c r="Q81" s="17"/>
      <c r="R81" s="17"/>
      <c r="S81" s="17"/>
      <c r="T81" s="17"/>
      <c r="U81" s="17"/>
      <c r="V81" s="17"/>
      <c r="W81" s="17"/>
      <c r="X81" s="17"/>
      <c r="Y81" s="17"/>
      <c r="Z81" s="17"/>
      <c r="AA81" s="17"/>
    </row>
    <row r="82" spans="1:27" ht="12">
      <c r="A82" s="39" t="s">
        <v>55</v>
      </c>
      <c r="B82" s="12" t="s">
        <v>4</v>
      </c>
      <c r="C82" s="2" t="s">
        <v>39</v>
      </c>
      <c r="D82" s="5" t="s">
        <v>56</v>
      </c>
      <c r="E82">
        <v>1</v>
      </c>
      <c r="F82">
        <v>1</v>
      </c>
      <c r="G82" s="3">
        <v>5.11</v>
      </c>
      <c r="H82" s="37">
        <v>1</v>
      </c>
      <c r="I82" s="3">
        <f>PRODUCT(H82,G82)</f>
        <v>5.11</v>
      </c>
      <c r="K82" s="14"/>
      <c r="L82" s="14"/>
      <c r="M82" s="14"/>
      <c r="N82" s="14"/>
      <c r="O82" s="14"/>
      <c r="P82" s="14"/>
      <c r="Q82" s="14"/>
      <c r="R82" s="14"/>
      <c r="S82" s="14"/>
      <c r="T82" s="14"/>
      <c r="U82" s="14"/>
      <c r="V82" s="14"/>
      <c r="W82" s="14"/>
      <c r="X82" s="14"/>
      <c r="Y82" s="14"/>
      <c r="Z82" s="14"/>
      <c r="AA82" s="14"/>
    </row>
    <row r="83" spans="2:10" s="14" customFormat="1" ht="12">
      <c r="B83" s="18"/>
      <c r="C83" s="19"/>
      <c r="D83" s="22"/>
      <c r="G83" s="15"/>
      <c r="H83" s="26"/>
      <c r="I83" s="15"/>
      <c r="J83" s="16"/>
    </row>
    <row r="84" spans="1:27" s="23" customFormat="1" ht="12">
      <c r="A84" s="28" t="s">
        <v>32</v>
      </c>
      <c r="B84" s="30"/>
      <c r="C84" s="31"/>
      <c r="D84" s="32"/>
      <c r="G84" s="33"/>
      <c r="H84" s="34"/>
      <c r="I84" s="33">
        <f>SUM(I72:I83)</f>
        <v>34.62</v>
      </c>
      <c r="J84" s="35"/>
      <c r="K84" s="28"/>
      <c r="L84" s="28"/>
      <c r="M84" s="28"/>
      <c r="N84" s="28"/>
      <c r="O84" s="28"/>
      <c r="P84" s="28"/>
      <c r="Q84" s="28"/>
      <c r="R84" s="28"/>
      <c r="S84" s="28"/>
      <c r="T84" s="28"/>
      <c r="U84" s="28"/>
      <c r="V84" s="28"/>
      <c r="W84" s="28"/>
      <c r="X84" s="28"/>
      <c r="Y84" s="28"/>
      <c r="Z84" s="28"/>
      <c r="AA84" s="28"/>
    </row>
    <row r="85" spans="1:27" s="23" customFormat="1" ht="12">
      <c r="A85" s="28" t="s">
        <v>29</v>
      </c>
      <c r="B85" s="30"/>
      <c r="C85" s="31"/>
      <c r="D85" s="36"/>
      <c r="G85" s="33"/>
      <c r="H85" s="34"/>
      <c r="I85" s="33">
        <f>SUM(I7,I11,I21,I33,I41,I47,I54,I67,I84)</f>
        <v>208.84</v>
      </c>
      <c r="J85" s="35"/>
      <c r="K85" s="28"/>
      <c r="L85" s="28"/>
      <c r="M85" s="28"/>
      <c r="N85" s="28"/>
      <c r="O85" s="28"/>
      <c r="P85" s="28"/>
      <c r="Q85" s="28"/>
      <c r="R85" s="28"/>
      <c r="S85" s="28"/>
      <c r="T85" s="28"/>
      <c r="U85" s="28"/>
      <c r="V85" s="28"/>
      <c r="W85" s="28"/>
      <c r="X85" s="28"/>
      <c r="Y85" s="28"/>
      <c r="Z85" s="28"/>
      <c r="AA85" s="28"/>
    </row>
    <row r="86" spans="1:27" s="14" customFormat="1" ht="12">
      <c r="A86" s="27"/>
      <c r="B86" s="18"/>
      <c r="C86" s="19"/>
      <c r="D86" s="20"/>
      <c r="G86" s="15"/>
      <c r="H86" s="26"/>
      <c r="I86" s="15"/>
      <c r="J86" s="16"/>
      <c r="K86" s="27"/>
      <c r="L86" s="27"/>
      <c r="M86" s="27"/>
      <c r="N86" s="27"/>
      <c r="O86" s="27"/>
      <c r="P86" s="27"/>
      <c r="Q86" s="27"/>
      <c r="R86" s="27"/>
      <c r="S86" s="27"/>
      <c r="T86" s="27"/>
      <c r="U86" s="27"/>
      <c r="V86" s="27"/>
      <c r="W86" s="27"/>
      <c r="X86" s="27"/>
      <c r="Y86" s="27"/>
      <c r="Z86" s="27"/>
      <c r="AA86" s="27"/>
    </row>
    <row r="87" spans="1:27" s="5" customFormat="1" ht="12.75">
      <c r="A87" s="4" t="s">
        <v>33</v>
      </c>
      <c r="B87" s="13"/>
      <c r="C87" s="6"/>
      <c r="D87" s="11"/>
      <c r="G87" s="7"/>
      <c r="H87" s="25"/>
      <c r="I87" s="7"/>
      <c r="J87" s="9"/>
      <c r="K87" s="4"/>
      <c r="L87" s="4"/>
      <c r="M87" s="4"/>
      <c r="N87" s="4"/>
      <c r="O87" s="4"/>
      <c r="P87" s="4"/>
      <c r="Q87" s="4"/>
      <c r="R87" s="4"/>
      <c r="S87" s="4"/>
      <c r="T87" s="4"/>
      <c r="U87" s="4"/>
      <c r="V87" s="4"/>
      <c r="W87" s="4"/>
      <c r="X87" s="4"/>
      <c r="Y87" s="4"/>
      <c r="Z87" s="4"/>
      <c r="AA87" s="4"/>
    </row>
    <row r="88" spans="1:27" ht="12">
      <c r="A88" s="39" t="s">
        <v>1</v>
      </c>
      <c r="B88" s="12" t="s">
        <v>4</v>
      </c>
      <c r="C88" s="2" t="s">
        <v>19</v>
      </c>
      <c r="D88" s="5" t="s">
        <v>0</v>
      </c>
      <c r="E88">
        <v>1</v>
      </c>
      <c r="F88">
        <v>1</v>
      </c>
      <c r="G88" s="3">
        <v>0.15</v>
      </c>
      <c r="H88" s="37">
        <v>6</v>
      </c>
      <c r="I88" s="3">
        <f>PRODUCT(H88,G88)</f>
        <v>0.8999999999999999</v>
      </c>
      <c r="K88" s="14"/>
      <c r="L88" s="14"/>
      <c r="M88" s="14"/>
      <c r="N88" s="14"/>
      <c r="O88" s="14"/>
      <c r="P88" s="14"/>
      <c r="Q88" s="14"/>
      <c r="R88" s="14"/>
      <c r="S88" s="14"/>
      <c r="T88" s="14"/>
      <c r="U88" s="14"/>
      <c r="V88" s="14"/>
      <c r="W88" s="14"/>
      <c r="X88" s="14"/>
      <c r="Y88" s="14"/>
      <c r="Z88" s="14"/>
      <c r="AA88" s="14"/>
    </row>
    <row r="89" spans="1:27" ht="12">
      <c r="A89" s="39" t="s">
        <v>110</v>
      </c>
      <c r="B89" s="12" t="s">
        <v>4</v>
      </c>
      <c r="C89" s="2" t="s">
        <v>19</v>
      </c>
      <c r="D89" s="5" t="s">
        <v>112</v>
      </c>
      <c r="E89">
        <v>1</v>
      </c>
      <c r="F89">
        <v>1</v>
      </c>
      <c r="G89" s="3">
        <v>4.8</v>
      </c>
      <c r="H89" s="37">
        <v>1</v>
      </c>
      <c r="I89" s="3">
        <f>PRODUCT(H89,G89)</f>
        <v>4.8</v>
      </c>
      <c r="K89" s="14"/>
      <c r="L89" s="14"/>
      <c r="M89" s="14"/>
      <c r="N89" s="14"/>
      <c r="O89" s="14"/>
      <c r="P89" s="14"/>
      <c r="Q89" s="14"/>
      <c r="R89" s="14"/>
      <c r="S89" s="14"/>
      <c r="T89" s="14"/>
      <c r="U89" s="14"/>
      <c r="V89" s="14"/>
      <c r="W89" s="14"/>
      <c r="X89" s="14"/>
      <c r="Y89" s="14"/>
      <c r="Z89" s="14"/>
      <c r="AA89" s="14"/>
    </row>
    <row r="90" spans="1:27" ht="12">
      <c r="A90" s="53" t="s">
        <v>35</v>
      </c>
      <c r="B90" s="12" t="s">
        <v>4</v>
      </c>
      <c r="C90" s="2" t="s">
        <v>19</v>
      </c>
      <c r="D90" s="5" t="s">
        <v>36</v>
      </c>
      <c r="E90">
        <v>1</v>
      </c>
      <c r="F90">
        <v>1</v>
      </c>
      <c r="G90" s="3">
        <v>0.06</v>
      </c>
      <c r="H90" s="37">
        <v>2</v>
      </c>
      <c r="I90" s="3">
        <f>PRODUCT(H90,G90)</f>
        <v>0.12</v>
      </c>
      <c r="K90" s="14"/>
      <c r="L90" s="14"/>
      <c r="M90" s="14"/>
      <c r="N90" s="14"/>
      <c r="O90" s="14"/>
      <c r="P90" s="14"/>
      <c r="Q90" s="14"/>
      <c r="R90" s="14"/>
      <c r="S90" s="14"/>
      <c r="T90" s="14"/>
      <c r="U90" s="14"/>
      <c r="V90" s="14"/>
      <c r="W90" s="14"/>
      <c r="X90" s="14"/>
      <c r="Y90" s="14"/>
      <c r="Z90" s="14"/>
      <c r="AA90" s="14"/>
    </row>
    <row r="91" spans="1:27" ht="12">
      <c r="A91" s="39" t="s">
        <v>111</v>
      </c>
      <c r="B91" s="12" t="s">
        <v>4</v>
      </c>
      <c r="C91" s="2" t="s">
        <v>19</v>
      </c>
      <c r="D91" s="5" t="s">
        <v>113</v>
      </c>
      <c r="E91">
        <v>1</v>
      </c>
      <c r="F91">
        <v>1</v>
      </c>
      <c r="G91" s="3">
        <v>0.12</v>
      </c>
      <c r="H91" s="37">
        <v>8</v>
      </c>
      <c r="I91" s="3">
        <f>PRODUCT(H91,G91)</f>
        <v>0.96</v>
      </c>
      <c r="K91" s="14"/>
      <c r="L91" s="14"/>
      <c r="M91" s="14"/>
      <c r="N91" s="14"/>
      <c r="O91" s="14"/>
      <c r="P91" s="14"/>
      <c r="Q91" s="14"/>
      <c r="R91" s="14"/>
      <c r="S91" s="14"/>
      <c r="T91" s="14"/>
      <c r="U91" s="14"/>
      <c r="V91" s="14"/>
      <c r="W91" s="14"/>
      <c r="X91" s="14"/>
      <c r="Y91" s="14"/>
      <c r="Z91" s="14"/>
      <c r="AA91" s="14"/>
    </row>
    <row r="92" spans="1:27" ht="12">
      <c r="A92" s="53" t="s">
        <v>109</v>
      </c>
      <c r="B92" s="12" t="s">
        <v>4</v>
      </c>
      <c r="C92" s="2" t="s">
        <v>19</v>
      </c>
      <c r="D92" s="5" t="s">
        <v>2</v>
      </c>
      <c r="E92">
        <v>1</v>
      </c>
      <c r="F92">
        <v>1</v>
      </c>
      <c r="G92" s="3">
        <v>0.1</v>
      </c>
      <c r="H92" s="37">
        <v>2</v>
      </c>
      <c r="I92" s="3">
        <f>PRODUCT(H92,G92)</f>
        <v>0.2</v>
      </c>
      <c r="K92" s="14"/>
      <c r="L92" s="14"/>
      <c r="M92" s="14"/>
      <c r="N92" s="14"/>
      <c r="O92" s="14"/>
      <c r="P92" s="14"/>
      <c r="Q92" s="14"/>
      <c r="R92" s="14"/>
      <c r="S92" s="14"/>
      <c r="T92" s="14"/>
      <c r="U92" s="14"/>
      <c r="V92" s="14"/>
      <c r="W92" s="14"/>
      <c r="X92" s="14"/>
      <c r="Y92" s="14"/>
      <c r="Z92" s="14"/>
      <c r="AA92" s="14"/>
    </row>
    <row r="93" spans="1:27" ht="12.75">
      <c r="A93" s="67" t="s">
        <v>114</v>
      </c>
      <c r="D93"/>
      <c r="K93" s="1"/>
      <c r="L93" s="1"/>
      <c r="M93" s="1"/>
      <c r="N93" s="1"/>
      <c r="O93" s="1"/>
      <c r="P93" s="1"/>
      <c r="Q93" s="1"/>
      <c r="R93" s="1"/>
      <c r="S93" s="1"/>
      <c r="T93" s="1"/>
      <c r="U93" s="1"/>
      <c r="V93" s="1"/>
      <c r="W93" s="1"/>
      <c r="X93" s="1"/>
      <c r="Y93" s="1"/>
      <c r="Z93" s="1"/>
      <c r="AA93" s="1"/>
    </row>
    <row r="94" spans="1:27" s="23" customFormat="1" ht="12">
      <c r="A94" s="28" t="s">
        <v>34</v>
      </c>
      <c r="B94" s="30"/>
      <c r="C94" s="31"/>
      <c r="D94" s="32"/>
      <c r="G94" s="33"/>
      <c r="H94" s="34"/>
      <c r="I94" s="33">
        <f>SUM(I88:I93)</f>
        <v>6.9799999999999995</v>
      </c>
      <c r="J94" s="35"/>
      <c r="K94" s="28"/>
      <c r="L94" s="28"/>
      <c r="M94" s="28"/>
      <c r="N94" s="28"/>
      <c r="O94" s="28"/>
      <c r="P94" s="28"/>
      <c r="Q94" s="28"/>
      <c r="R94" s="28"/>
      <c r="S94" s="28"/>
      <c r="T94" s="28"/>
      <c r="U94" s="28"/>
      <c r="V94" s="28"/>
      <c r="W94" s="28"/>
      <c r="X94" s="28"/>
      <c r="Y94" s="28"/>
      <c r="Z94" s="28"/>
      <c r="AA94" s="28"/>
    </row>
    <row r="95" spans="1:27" s="23" customFormat="1" ht="12">
      <c r="A95" s="28" t="s">
        <v>29</v>
      </c>
      <c r="B95" s="30"/>
      <c r="C95" s="31"/>
      <c r="D95" s="36"/>
      <c r="G95" s="33"/>
      <c r="H95" s="34"/>
      <c r="I95" s="33">
        <f>SUM(I7,I11,I21,I33,I41,I47,I54,I67,I84,I94)</f>
        <v>215.82</v>
      </c>
      <c r="J95" s="35"/>
      <c r="K95" s="28"/>
      <c r="L95" s="28"/>
      <c r="M95" s="28"/>
      <c r="N95" s="28"/>
      <c r="O95" s="28"/>
      <c r="P95" s="28"/>
      <c r="Q95" s="28"/>
      <c r="R95" s="28"/>
      <c r="S95" s="28"/>
      <c r="T95" s="28"/>
      <c r="U95" s="28"/>
      <c r="V95" s="28"/>
      <c r="W95" s="28"/>
      <c r="X95" s="28"/>
      <c r="Y95" s="28"/>
      <c r="Z95" s="28"/>
      <c r="AA95" s="28"/>
    </row>
    <row r="96" spans="2:10" ht="12">
      <c r="B96" s="2"/>
      <c r="C96" s="10"/>
      <c r="D96"/>
      <c r="F96" s="3"/>
      <c r="G96" s="24"/>
      <c r="H96" s="3"/>
      <c r="I96" s="24"/>
      <c r="J96" s="12"/>
    </row>
    <row r="97" spans="2:10" ht="12">
      <c r="B97" s="2"/>
      <c r="C97" s="10"/>
      <c r="D97"/>
      <c r="F97" s="3"/>
      <c r="G97" s="24"/>
      <c r="H97" s="3"/>
      <c r="I97" s="24"/>
      <c r="J97" s="12"/>
    </row>
    <row r="98" spans="2:10" s="41" customFormat="1" ht="12.75">
      <c r="B98" s="42"/>
      <c r="C98" s="43"/>
      <c r="F98" s="44"/>
      <c r="G98" s="45"/>
      <c r="H98" s="44"/>
      <c r="I98" s="45"/>
      <c r="J98" s="46"/>
    </row>
    <row r="99" spans="1:27" s="14" customFormat="1" ht="12.75">
      <c r="A99" s="17"/>
      <c r="B99" s="18"/>
      <c r="C99" s="19"/>
      <c r="D99" s="20"/>
      <c r="G99" s="15"/>
      <c r="H99" s="26"/>
      <c r="I99" s="15"/>
      <c r="J99" s="16"/>
      <c r="K99" s="17"/>
      <c r="L99" s="17"/>
      <c r="M99" s="17"/>
      <c r="N99" s="17"/>
      <c r="O99" s="17"/>
      <c r="P99" s="17"/>
      <c r="Q99" s="17"/>
      <c r="R99" s="17"/>
      <c r="S99" s="17"/>
      <c r="T99" s="17"/>
      <c r="U99" s="17"/>
      <c r="V99" s="17"/>
      <c r="W99" s="17"/>
      <c r="X99" s="17"/>
      <c r="Y99" s="17"/>
      <c r="Z99" s="17"/>
      <c r="AA99" s="17"/>
    </row>
  </sheetData>
  <sheetProtection/>
  <hyperlinks>
    <hyperlink ref="I16" r:id="rId1" display="http://www.mouser.com/search/ProductDetail.aspx?R=140-XRL35V1.0-RCvirtualkey21980000virtualkey140-XRL35V1.0-RC"/>
    <hyperlink ref="I99" r:id="rId2" display="http://www.mouser.com/search/productdetail.aspx?R=147-75-101-RCvirtualkey21980000virtualkey147-75-101-RC"/>
    <hyperlink ref="I88" r:id="rId3" display="http://www.mouser.com/search/ProductDetail.aspx?R=140-XRL35V1.0-RCvirtualkey21980000virtualkey140-XRL35V1.0-RC"/>
    <hyperlink ref="I58" r:id="rId4" display="http://www.mouser.com/search/ProductDetail.aspx?R=140-XRL35V1.0-RCvirtualkey21980000virtualkey140-XRL35V1.0-RC"/>
    <hyperlink ref="I57" r:id="rId5" display="http://www.mouser.com/search/productdetail.aspx?R=147-75-101-RCvirtualkey21980000virtualkey147-75-101-RC"/>
  </hyperlinks>
  <printOptions/>
  <pageMargins left="0.75" right="0.75" top="1" bottom="1" header="0.5" footer="0.5"/>
  <pageSetup horizontalDpi="600" verticalDpi="600" orientation="portrait" r:id="rId7"/>
  <drawing r:id="rId6"/>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Dragonfly Alley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William J. Hall</dc:creator>
  <cp:keywords/>
  <dc:description/>
  <cp:lastModifiedBy>William J Hall</cp:lastModifiedBy>
  <dcterms:created xsi:type="dcterms:W3CDTF">2007-06-20T06:48:35Z</dcterms:created>
  <dcterms:modified xsi:type="dcterms:W3CDTF">2011-06-19T08:42:28Z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