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306" windowWidth="192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<sst xmlns="http://schemas.openxmlformats.org/spreadsheetml/2006/main" count="1155" uniqueCount="442">
  <si>
    <t>3 position dust cover</t>
  </si>
  <si>
    <t>571-6405503</t>
  </si>
  <si>
    <t>4 position dust cover</t>
  </si>
  <si>
    <t>4 position header</t>
  </si>
  <si>
    <t>1 M ohm</t>
  </si>
  <si>
    <t>571-6405514</t>
  </si>
  <si>
    <t>4 position connector (orange) different colors are for different thickness wire - orange is for 18AWG</t>
  </si>
  <si>
    <t>STMicroelectronics</t>
  </si>
  <si>
    <t>82 K ohm</t>
  </si>
  <si>
    <t>Vishay</t>
  </si>
  <si>
    <t>595-TL072CP</t>
  </si>
  <si>
    <t>http://www.mouser.com/search/ProductDetail.aspx?R=271-240-RCvirtualkey21980000virtualkey271-240-RC</t>
  </si>
  <si>
    <t>http://www.mouser.com/search/ProductDetail.aspx?R=271-2.7K-RCvirtualkey21980000virtualkey271-2.7K-RC</t>
  </si>
  <si>
    <t>http://www.mouser.com/search/ProductDetail.aspx?R=271-82K-RCvirtualkey21980000virtualkey271-82K-RC</t>
  </si>
  <si>
    <t>625-1N4001-E3</t>
  </si>
  <si>
    <t>Tyco electronics / AMP</t>
  </si>
  <si>
    <t>571-6404562</t>
  </si>
  <si>
    <t>2 position connector (red) different colors are for different thickness wire - red is for 22AWG</t>
  </si>
  <si>
    <t>2 position dust cover</t>
  </si>
  <si>
    <t>571-6405502</t>
  </si>
  <si>
    <t>3 position header</t>
  </si>
  <si>
    <t>571-6404563</t>
  </si>
  <si>
    <t>3 position connector (red)</t>
  </si>
  <si>
    <t>BC560C PNP</t>
  </si>
  <si>
    <t>Total Connection Hardware</t>
  </si>
  <si>
    <t>Connection Hardware</t>
  </si>
  <si>
    <t>Hardware</t>
  </si>
  <si>
    <t>Total Hardware</t>
  </si>
  <si>
    <t>100 ohm</t>
  </si>
  <si>
    <t>240 ohm</t>
  </si>
  <si>
    <t>2.7 K ohm (2K7)</t>
  </si>
  <si>
    <t>10 K ohm</t>
  </si>
  <si>
    <t>15 K ohm</t>
  </si>
  <si>
    <t>271-100-RC</t>
  </si>
  <si>
    <t>271-240-RC</t>
  </si>
  <si>
    <t>271-2.7K-RC</t>
  </si>
  <si>
    <t>271-10K-RC</t>
  </si>
  <si>
    <t>271-15K-RC</t>
  </si>
  <si>
    <t>271-82K-RC</t>
  </si>
  <si>
    <t>271-1.0M-RC</t>
  </si>
  <si>
    <t>Kemet</t>
  </si>
  <si>
    <t>271-200K-RC</t>
  </si>
  <si>
    <t>271-150K-RC</t>
  </si>
  <si>
    <t>16 Pin IC Sockets</t>
  </si>
  <si>
    <t>575-110433161</t>
  </si>
  <si>
    <t>575-143314</t>
  </si>
  <si>
    <t>575-11043308</t>
  </si>
  <si>
    <t>652-91A1A-B24-B20</t>
  </si>
  <si>
    <t>2 Conductor Closed Tip</t>
  </si>
  <si>
    <t>Panel Mount Pots</t>
  </si>
  <si>
    <t>MTA .156" Connectors</t>
  </si>
  <si>
    <t>MTA .1" Connectors</t>
  </si>
  <si>
    <t>2 position header</t>
  </si>
  <si>
    <t>100 K ohm</t>
  </si>
  <si>
    <t>150 K ohm</t>
  </si>
  <si>
    <t>200 K ohm</t>
  </si>
  <si>
    <t>Mfgr</t>
  </si>
  <si>
    <t>Xicon</t>
  </si>
  <si>
    <t>Min</t>
  </si>
  <si>
    <t>Item #</t>
  </si>
  <si>
    <t>$US per</t>
  </si>
  <si>
    <t>TI</t>
  </si>
  <si>
    <t>mill max</t>
  </si>
  <si>
    <t>IC Sockets</t>
  </si>
  <si>
    <t>AVX</t>
  </si>
  <si>
    <t>Capacitors</t>
  </si>
  <si>
    <t>Trimmer potentiometers</t>
  </si>
  <si>
    <t xml:space="preserve"> </t>
  </si>
  <si>
    <t>Switchcraft</t>
  </si>
  <si>
    <t>502-112AX</t>
  </si>
  <si>
    <t>lock washer</t>
  </si>
  <si>
    <t>594-512-0008</t>
  </si>
  <si>
    <t>Vishay/Spectrol</t>
  </si>
  <si>
    <t>potentiometer nut</t>
  </si>
  <si>
    <t>534-1456</t>
  </si>
  <si>
    <t>Keystone Electronics</t>
  </si>
  <si>
    <t>Tyco Electronics / Alcoswitch</t>
  </si>
  <si>
    <t xml:space="preserve">ICs - </t>
  </si>
  <si>
    <t>Axial Ferrite Beads</t>
  </si>
  <si>
    <t>571-6404454</t>
  </si>
  <si>
    <t>Connectors</t>
  </si>
  <si>
    <t>http://www.mouser.com/search/ProductDetail.aspx?R=1N4001-E3virtualkey61370000virtualkey625-1N4001-E3</t>
  </si>
  <si>
    <t>Voltage Regulator - 1.2-37V Adjustable, TO-220 style</t>
  </si>
  <si>
    <t>LM337 (Negative)</t>
  </si>
  <si>
    <t>LM317 (Positive)</t>
  </si>
  <si>
    <t>140-XRL50V470-RC</t>
  </si>
  <si>
    <t>http://www.mouser.com/search/ProductDetail.aspx?R=140-XRL50V470-RCvirtualkey21980000virtualkey140-XRL50V470-RC</t>
  </si>
  <si>
    <t>470uF - 50V (per JH anotated diagram which specifies &gt;= 40V)</t>
  </si>
  <si>
    <t>changed to 50V 2007/07/04</t>
  </si>
  <si>
    <t>Electrolytic Caps</t>
  </si>
  <si>
    <t>Resistors - 1/4W, 1%</t>
  </si>
  <si>
    <t>http://www.mouser.com/search/productdetail.aspx?R=LM337Tvirtualkey51210000virtualkey512-LM337T</t>
  </si>
  <si>
    <t>http://www.mouser.com/search/ProductDetail.aspx?R=LM317Tvirtualkey51210000virtualkey512-LM317T</t>
  </si>
  <si>
    <t>Requires no additional components</t>
  </si>
  <si>
    <t>Option 1 - 18 Volt configuration</t>
  </si>
  <si>
    <t>Option 2 - 15 Volt configuration (assumes Power One Power Supply per MOTM-style Modules)</t>
  </si>
  <si>
    <t>Option 1 Subtotal</t>
  </si>
  <si>
    <t>Option 2 Subtotal</t>
  </si>
  <si>
    <t>3. Two Power configurations are possible:</t>
  </si>
  <si>
    <t>Rectifier</t>
  </si>
  <si>
    <t>1N4001</t>
  </si>
  <si>
    <t>1/4" Jack</t>
  </si>
  <si>
    <t>Every Pot on MOTM units requires an additional nut - they come with only one.</t>
  </si>
  <si>
    <t>Typical MOTM Knobs</t>
  </si>
  <si>
    <t>Extended</t>
  </si>
  <si>
    <t>http://www.mouser.com/catalog/632/1303.pdf</t>
  </si>
  <si>
    <t>8 Pin IC Sockets</t>
  </si>
  <si>
    <t>Total Resistors</t>
  </si>
  <si>
    <t>Project Total</t>
  </si>
  <si>
    <t>Fair-Rite</t>
  </si>
  <si>
    <t>Total Trimmers</t>
  </si>
  <si>
    <t>Total ICs</t>
  </si>
  <si>
    <t>Ferrite Beads</t>
  </si>
  <si>
    <t>Total Misc</t>
  </si>
  <si>
    <t>Fairchild Semiconductor</t>
  </si>
  <si>
    <t>512-LM337T</t>
  </si>
  <si>
    <t xml:space="preserve">Diodes / Rectifier </t>
  </si>
  <si>
    <t>break at 10</t>
  </si>
  <si>
    <t>Bourns</t>
  </si>
  <si>
    <t>512-LM317T</t>
  </si>
  <si>
    <t>Transistors</t>
  </si>
  <si>
    <t>BC550C NPN</t>
  </si>
  <si>
    <t>506-PKES-90B-1/4</t>
  </si>
  <si>
    <t>PART</t>
  </si>
  <si>
    <t>1 K ohm</t>
  </si>
  <si>
    <t>Mouser</t>
  </si>
  <si>
    <t>Supplier</t>
  </si>
  <si>
    <t>Note</t>
  </si>
  <si>
    <t>Misc</t>
  </si>
  <si>
    <t>14 Pin IC Sockets</t>
  </si>
  <si>
    <t>271-1K-RC</t>
  </si>
  <si>
    <t>Mult</t>
  </si>
  <si>
    <t>271-100K-RC</t>
  </si>
  <si>
    <t>271-6.2K-RC</t>
  </si>
  <si>
    <t>1/4 W 1% resistors</t>
  </si>
  <si>
    <t>100K</t>
  </si>
  <si>
    <t>Cermet multi-turn trimmers .2in x .1in (5mm x 2.5mm) lead spacing</t>
  </si>
  <si>
    <t>Vishay/Sfernice</t>
  </si>
  <si>
    <t>TL072 (8 pin)</t>
  </si>
  <si>
    <t>Multilayer Ceramic Caps - 100V, 5% tolerance 2.5mm spacing</t>
  </si>
  <si>
    <t>Total Caps</t>
  </si>
  <si>
    <t>1N4148</t>
  </si>
  <si>
    <t>47nF (.047uF) (47,000pF)</t>
  </si>
  <si>
    <t>Box Caps - assume 63V, 5% tolerance metalized Polyester</t>
  </si>
  <si>
    <t>1n (1000pF)</t>
  </si>
  <si>
    <t>512-BC550CTA</t>
  </si>
  <si>
    <t>512-BC560CTA</t>
  </si>
  <si>
    <t>512-1N4148</t>
  </si>
  <si>
    <t>80-C0805C104J5R</t>
  </si>
  <si>
    <t>SMD 0805 capacitors for de-coupling - must be 35V or more</t>
  </si>
  <si>
    <t>571-3-640440-3</t>
  </si>
  <si>
    <t>571-3-640440-2</t>
  </si>
  <si>
    <t>PRICES AS OF JUNE 2009 - WHEREAS WE ARE FAIRLY CONFIDENT AS TO THE ACCURACY OF THIS BOM, PLEASE CHECK ALL PARTS AND NUMBERS YOURSELF… WE'VE DONE OUR BEST, BUT CAN'T GUARANTEE PERFECTION.  WE assume a MOTM power implementation.  THANKS.</t>
  </si>
  <si>
    <t>knob - Std MOTM 1" Alcoswitch</t>
  </si>
  <si>
    <t>Bridechamber</t>
  </si>
  <si>
    <t>LM13700</t>
  </si>
  <si>
    <t>CA3086</t>
  </si>
  <si>
    <t>price break at 25</t>
  </si>
  <si>
    <t>581-SR201A102JAR</t>
  </si>
  <si>
    <t>100nF (.1uF)  (1206 or 0805)</t>
  </si>
  <si>
    <t>100pF</t>
  </si>
  <si>
    <t>581-SR151A101JAR</t>
  </si>
  <si>
    <t>Arcotronics / Kemet</t>
  </si>
  <si>
    <t>80-R82DC4100DQ60J</t>
  </si>
  <si>
    <t>Cermet single turn, 3/8" horizontal mount, vertical adjustment</t>
  </si>
  <si>
    <t>10K</t>
  </si>
  <si>
    <t>price break at 10 count</t>
  </si>
  <si>
    <t>300 ohm</t>
  </si>
  <si>
    <t>271-300-RC</t>
  </si>
  <si>
    <t>330 ohm</t>
  </si>
  <si>
    <t>271-330-RC</t>
  </si>
  <si>
    <t>3.3 K ohm (3K3)</t>
  </si>
  <si>
    <t>271-3.3K-RC</t>
  </si>
  <si>
    <t>6.2 K ohm (6K2)</t>
  </si>
  <si>
    <t xml:space="preserve">12 K ohm </t>
  </si>
  <si>
    <t>271-12K-RC</t>
  </si>
  <si>
    <t xml:space="preserve">20 K ohm </t>
  </si>
  <si>
    <t>271-20K-RC</t>
  </si>
  <si>
    <t>51 K ohm</t>
  </si>
  <si>
    <t>271-51K-RC</t>
  </si>
  <si>
    <t>56 K ohm</t>
  </si>
  <si>
    <t>271-56K-RC</t>
  </si>
  <si>
    <t>62 K ohm</t>
  </si>
  <si>
    <t>271-62K-RC</t>
  </si>
  <si>
    <t>68 K ohm</t>
  </si>
  <si>
    <t>271-68K-RC</t>
  </si>
  <si>
    <t>NKK</t>
  </si>
  <si>
    <t>633-M201202-RO</t>
  </si>
  <si>
    <t>NKK Switches</t>
  </si>
  <si>
    <t>633-M202202-RO</t>
  </si>
  <si>
    <t>phase 2</t>
  </si>
  <si>
    <t>phase 3</t>
  </si>
  <si>
    <t>If you decide to go the route of using headers to attach panel controls, you'll need these.</t>
  </si>
  <si>
    <t>phase 4</t>
  </si>
  <si>
    <t>502-114BX</t>
  </si>
  <si>
    <t>3 Conductor Closed Tip, Closed Ring</t>
  </si>
  <si>
    <t>2 Conductor Closed Tip - Nylon Bushing</t>
  </si>
  <si>
    <t>502-N112AX</t>
  </si>
  <si>
    <t>Main Board</t>
  </si>
  <si>
    <t>BBD</t>
  </si>
  <si>
    <t>511-LM358N</t>
  </si>
  <si>
    <t>511-TL082CN</t>
  </si>
  <si>
    <t>595-MC1458P</t>
  </si>
  <si>
    <t>511-BD139</t>
  </si>
  <si>
    <t>511-BD140</t>
  </si>
  <si>
    <t>BD140 PNP</t>
  </si>
  <si>
    <t>BD139 NPN</t>
  </si>
  <si>
    <t>581-AR155C104K4R</t>
  </si>
  <si>
    <t>alt - 100nF ceramic radial</t>
  </si>
  <si>
    <t>140-XRL35V10-RC</t>
  </si>
  <si>
    <t>1uF, 63V</t>
  </si>
  <si>
    <t>140-XRL63V1.0-RC</t>
  </si>
  <si>
    <t>10uF, 35V</t>
  </si>
  <si>
    <t>Tantalum Capacitors</t>
  </si>
  <si>
    <t>10uF</t>
  </si>
  <si>
    <t>80-T350G106K035AT</t>
  </si>
  <si>
    <t>http://www.mouser.com/search/ProductDetail.aspx?R=T350G106K035ATvirtualkey64600000virtualkey80-T350G106K035AT</t>
  </si>
  <si>
    <t>581-BF014D0273J</t>
  </si>
  <si>
    <t>581-BF014E0153K</t>
  </si>
  <si>
    <t>15nF (.015uF) (15,000pF) 100V</t>
  </si>
  <si>
    <t>obsolete but we have stock</t>
  </si>
  <si>
    <t>27nF (.027uF) (27,000pF) 63V</t>
  </si>
  <si>
    <t>100nF (.1uF) (100,000pF) 63V</t>
  </si>
  <si>
    <t>581-BQ014D0222K</t>
  </si>
  <si>
    <t>2n2 (.0022uF) (2,200pF) 63V</t>
  </si>
  <si>
    <t>220nF (.22uF) (220,000pF) 63V</t>
  </si>
  <si>
    <t>581-BF014D0224J</t>
  </si>
  <si>
    <t>581-BF014D0473JDD</t>
  </si>
  <si>
    <t>3n3 (.0033uF) (3,300pF) 63V</t>
  </si>
  <si>
    <t>581-BQ014D0332K</t>
  </si>
  <si>
    <t>581-BF014D0104J</t>
  </si>
  <si>
    <t>in stock</t>
  </si>
  <si>
    <t>obsolete but we got stock</t>
  </si>
  <si>
    <t>150pF</t>
  </si>
  <si>
    <t>581-CK05BX151K</t>
  </si>
  <si>
    <t>Multilayer Ceramic Caps - 200V, 5% tolerance 5.08mm spacing</t>
  </si>
  <si>
    <t>330pF</t>
  </si>
  <si>
    <t>581-CK05BX331K</t>
  </si>
  <si>
    <t>330pF (n33)</t>
  </si>
  <si>
    <t>1000pF (1nF)</t>
  </si>
  <si>
    <t>581-CK05BX102K</t>
  </si>
  <si>
    <t>1500pF (1n5)</t>
  </si>
  <si>
    <t>581-CK05BX152K</t>
  </si>
  <si>
    <t>581-CK05BX472K</t>
  </si>
  <si>
    <t>4700pF (4n7) 100V</t>
  </si>
  <si>
    <t>2700pF (2n7) 2.5mm lead spacing 100V</t>
  </si>
  <si>
    <t>81-RPER72A272K2P1A03</t>
  </si>
  <si>
    <t>15pF</t>
  </si>
  <si>
    <t>47pF</t>
  </si>
  <si>
    <t>581-SR151A150JAR</t>
  </si>
  <si>
    <t>581-SR151A470JAR</t>
  </si>
  <si>
    <t>581-SR151A151JAR</t>
  </si>
  <si>
    <t>390pF</t>
  </si>
  <si>
    <t>581-SR151A391JAR</t>
  </si>
  <si>
    <t>470pF</t>
  </si>
  <si>
    <t>581-SR151A471JAR</t>
  </si>
  <si>
    <t>220pF</t>
  </si>
  <si>
    <t>581-SR151A221JAR</t>
  </si>
  <si>
    <t>581-SR151A331JAR</t>
  </si>
  <si>
    <t>10pF</t>
  </si>
  <si>
    <t>581-SR151A100JAR</t>
  </si>
  <si>
    <t>33pF</t>
  </si>
  <si>
    <t>581-SR151A330JAR</t>
  </si>
  <si>
    <t>652-3386B-1-104LF</t>
  </si>
  <si>
    <t>Small Bear</t>
  </si>
  <si>
    <t>1506A</t>
  </si>
  <si>
    <t>39 ohm</t>
  </si>
  <si>
    <t>271-39-RC</t>
  </si>
  <si>
    <t>470 ohm</t>
  </si>
  <si>
    <t>271-470-RC</t>
  </si>
  <si>
    <t>2.2 K ohm (2K2)</t>
  </si>
  <si>
    <t>271-2.2K-RC</t>
  </si>
  <si>
    <t>3.16 K ohm (3K16)</t>
  </si>
  <si>
    <t>271-3.16K-RC</t>
  </si>
  <si>
    <t>4.87 K ohm (4K87)</t>
  </si>
  <si>
    <t>271-4.87K-RC</t>
  </si>
  <si>
    <t>6.8 K ohm (6K8)</t>
  </si>
  <si>
    <t>271-6.8K-RC</t>
  </si>
  <si>
    <t>7.5 K ohm (7K5)</t>
  </si>
  <si>
    <t>271-7.5K-RC</t>
  </si>
  <si>
    <t>8.06 K ohm (8K06)</t>
  </si>
  <si>
    <t>271-8.06K-RC</t>
  </si>
  <si>
    <t>8.2 K ohm (8K2)</t>
  </si>
  <si>
    <t>271-8.2K-RC</t>
  </si>
  <si>
    <t>9.53 K ohm (9K53)</t>
  </si>
  <si>
    <t>271-9.53K-RC</t>
  </si>
  <si>
    <t xml:space="preserve">13 K ohm </t>
  </si>
  <si>
    <t>271-13K-RC</t>
  </si>
  <si>
    <t xml:space="preserve">22 K ohm </t>
  </si>
  <si>
    <t>271-22K-RC</t>
  </si>
  <si>
    <t xml:space="preserve">27 K ohm </t>
  </si>
  <si>
    <t>271-27K-RC</t>
  </si>
  <si>
    <t xml:space="preserve">39 K ohm </t>
  </si>
  <si>
    <t>271-39K-RC</t>
  </si>
  <si>
    <t xml:space="preserve">47 K ohm </t>
  </si>
  <si>
    <t>271-47K-RC</t>
  </si>
  <si>
    <t>110 K ohm</t>
  </si>
  <si>
    <t>271-110K-RC</t>
  </si>
  <si>
    <t>?</t>
  </si>
  <si>
    <t>220 K ohm</t>
  </si>
  <si>
    <t>271-220K-RC</t>
  </si>
  <si>
    <t>270 K ohm</t>
  </si>
  <si>
    <t>271-270K-RC</t>
  </si>
  <si>
    <t>1.2 M ohm</t>
  </si>
  <si>
    <t>MF1/4DCT52R1204F</t>
  </si>
  <si>
    <t>KOA Speer</t>
  </si>
  <si>
    <t>571-6404565</t>
  </si>
  <si>
    <t>5 position header</t>
  </si>
  <si>
    <t>5 position dust cover</t>
  </si>
  <si>
    <t>571-6405505</t>
  </si>
  <si>
    <t>5 position connector (red)</t>
  </si>
  <si>
    <t>8 position header</t>
  </si>
  <si>
    <t>8 position connector (red)</t>
  </si>
  <si>
    <t>8 position dust cover</t>
  </si>
  <si>
    <t>571-6404568</t>
  </si>
  <si>
    <t>571-6405508</t>
  </si>
  <si>
    <t>571-3-640440-5</t>
  </si>
  <si>
    <t>571-3-640440-8</t>
  </si>
  <si>
    <t>571-3-640426-4</t>
  </si>
  <si>
    <t>DPDT (on - none - on) (D/T)</t>
  </si>
  <si>
    <t>690-C5P0206N-A</t>
  </si>
  <si>
    <t>Rotary Switch</t>
  </si>
  <si>
    <t>(6 Position, 2 Pole)</t>
  </si>
  <si>
    <t>Electroswitch</t>
  </si>
  <si>
    <t>Piher</t>
  </si>
  <si>
    <t>534-4701</t>
  </si>
  <si>
    <t>10 ohm</t>
  </si>
  <si>
    <t>620 ohm</t>
  </si>
  <si>
    <t>4.7 K ohm (4K7)</t>
  </si>
  <si>
    <t>271-10-RC</t>
  </si>
  <si>
    <t>271-4.7K-RC</t>
  </si>
  <si>
    <t>271-33K-RC</t>
  </si>
  <si>
    <t>271-30K-RC</t>
  </si>
  <si>
    <t>271-470K-RC</t>
  </si>
  <si>
    <t>271-560K-RC</t>
  </si>
  <si>
    <t>271-680K-RC</t>
  </si>
  <si>
    <t>Phillips</t>
  </si>
  <si>
    <t>506-PKAP70B1/4</t>
  </si>
  <si>
    <t xml:space="preserve">knob for 3-position Switch - Alcoswitch </t>
  </si>
  <si>
    <t>Panasonic</t>
  </si>
  <si>
    <t>863-MC14069UBCPG</t>
  </si>
  <si>
    <t>ON Semiconductor</t>
  </si>
  <si>
    <t>Futurlec</t>
  </si>
  <si>
    <t>NE571N</t>
  </si>
  <si>
    <t>LM13600 (16 pin)</t>
  </si>
  <si>
    <t>LM13600N</t>
  </si>
  <si>
    <t>National Semiconductor</t>
  </si>
  <si>
    <t xml:space="preserve">   (or LM13700) (16 pin)</t>
  </si>
  <si>
    <t>511-TL061CN</t>
  </si>
  <si>
    <t>TL061 (8 pin)</t>
  </si>
  <si>
    <t>TL062 (8 pin)</t>
  </si>
  <si>
    <t>511-TL062CN</t>
  </si>
  <si>
    <t>NE571N (Compander) (16 pin)</t>
  </si>
  <si>
    <t>HA1457W (7 in-line)</t>
  </si>
  <si>
    <t>BF245A (FET)</t>
  </si>
  <si>
    <t>MC1458 (8 pin)</t>
  </si>
  <si>
    <t>MC14069UB (14 pin)</t>
  </si>
  <si>
    <t>MN3101 (8 pin)</t>
  </si>
  <si>
    <t>MN3007 (8 pin)</t>
  </si>
  <si>
    <t>TL082 (8 pin)</t>
  </si>
  <si>
    <t>4.7uF, 35V</t>
  </si>
  <si>
    <t>140-XRL35V4.7-RC</t>
  </si>
  <si>
    <t>22uF, 25V</t>
  </si>
  <si>
    <t>Radial Electrolytic (polar)</t>
  </si>
  <si>
    <t>140-XRL25V22-RC</t>
  </si>
  <si>
    <t>47uF, 25V</t>
  </si>
  <si>
    <t>140-XRL25V47-RC</t>
  </si>
  <si>
    <t>100uF, 25V (this is 1.5mm too wide)</t>
  </si>
  <si>
    <t>140-XRL25V100-RC</t>
  </si>
  <si>
    <t>652-3386B-1-103LF</t>
  </si>
  <si>
    <t>22 ohm</t>
  </si>
  <si>
    <t>271-22-RC</t>
  </si>
  <si>
    <t>47 ohm</t>
  </si>
  <si>
    <t>271-47-RC</t>
  </si>
  <si>
    <t>200 ohm</t>
  </si>
  <si>
    <t>271-200-RC</t>
  </si>
  <si>
    <t>271-620-RC</t>
  </si>
  <si>
    <t>3.9 K ohm (3K9)</t>
  </si>
  <si>
    <t>271-3.9K-RC</t>
  </si>
  <si>
    <t>4.3 K ohm (4K3)</t>
  </si>
  <si>
    <t xml:space="preserve">33 K ohm </t>
  </si>
  <si>
    <t>330 K ohm</t>
  </si>
  <si>
    <t>271-330K-RC</t>
  </si>
  <si>
    <t>470 K ohm</t>
  </si>
  <si>
    <t>560 K ohm</t>
  </si>
  <si>
    <t>680 K ohm</t>
  </si>
  <si>
    <t>LM358 (8 pin)</t>
  </si>
  <si>
    <t>TAU</t>
  </si>
  <si>
    <t>2 x TAU</t>
  </si>
  <si>
    <t>3 K ohm</t>
  </si>
  <si>
    <t>22 M ohm</t>
  </si>
  <si>
    <t>271-1.5K-RC</t>
  </si>
  <si>
    <t>1.5 K ohm (1K5)</t>
  </si>
  <si>
    <t>271-18K-RC</t>
  </si>
  <si>
    <t>71-CMF55-F-22M</t>
  </si>
  <si>
    <t>595-OPA2134PA</t>
  </si>
  <si>
    <t>531-PT10V-50K</t>
  </si>
  <si>
    <t>CA3046</t>
  </si>
  <si>
    <t>100 (10V - 10mm horizontal mount, vertical adjustment) "Gain"</t>
  </si>
  <si>
    <t>531-PT10V-100</t>
  </si>
  <si>
    <t xml:space="preserve">18 K ohm </t>
  </si>
  <si>
    <t xml:space="preserve">30 K ohm </t>
  </si>
  <si>
    <t>10nF (.010uF) (10,000pF) 100V</t>
  </si>
  <si>
    <t>581-BF014E0103K</t>
  </si>
  <si>
    <t>Horizontal Trimmers</t>
  </si>
  <si>
    <t>50K (10V - 10mm horizontal mount, vertical adjustment) "Pitch"</t>
  </si>
  <si>
    <t>OPA2134 (14 pin)</t>
  </si>
  <si>
    <t>Parts all boards</t>
  </si>
  <si>
    <t>271-3.0K-RC</t>
  </si>
  <si>
    <t>271-4.32K-RC</t>
  </si>
  <si>
    <t>512-BF245A</t>
  </si>
  <si>
    <t>hex standoff - 1"</t>
  </si>
  <si>
    <t>534-2212</t>
  </si>
  <si>
    <t>LED, Red</t>
  </si>
  <si>
    <t>Lumex</t>
  </si>
  <si>
    <t>LED, Green</t>
  </si>
  <si>
    <t>LED</t>
  </si>
  <si>
    <t>696-SSI-LXH387GD</t>
  </si>
  <si>
    <t>696-SSI-LXH387ID</t>
  </si>
  <si>
    <t>652-3296W-1-504LF</t>
  </si>
  <si>
    <t>3/8" stand-offs</t>
  </si>
  <si>
    <t>534-407</t>
  </si>
  <si>
    <t>534-9410</t>
  </si>
  <si>
    <t>5/8" 6-32 screw</t>
  </si>
  <si>
    <t>3/16" 6-32 screw</t>
  </si>
  <si>
    <t>6-32 nut</t>
  </si>
  <si>
    <t>534-9406</t>
  </si>
  <si>
    <t>652-91A1A-B24-B17</t>
  </si>
  <si>
    <t>Alpha</t>
  </si>
  <si>
    <t>16mm, 25K, Alpha</t>
  </si>
  <si>
    <t>25K lin (DEPTH, DEPTH CV)</t>
  </si>
  <si>
    <t>100K lin (FREQ, RATE, RATE CV)</t>
  </si>
  <si>
    <t>SPDT (on - none - on) (BYPASS, INPUT, PHASE)</t>
  </si>
  <si>
    <t>81-BL01RN1A1F1J</t>
  </si>
  <si>
    <t>500 ohm</t>
  </si>
  <si>
    <t>Newark</t>
  </si>
  <si>
    <t>62K3325</t>
  </si>
  <si>
    <t xml:space="preserve">    652-91A1A-B24-B17</t>
  </si>
  <si>
    <t xml:space="preserve">    3852A-282-253AL</t>
  </si>
  <si>
    <t xml:space="preserve">    RV4NAYSD253A</t>
  </si>
  <si>
    <t>Honeywell S&amp;C / Clarostat</t>
  </si>
  <si>
    <t>01F2645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</si>
</sst>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3" fillId="0" borderId="0" xfId="20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9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3" fillId="2" borderId="0" xfId="20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left"/>
    </xf>
    <xf numFmtId="8" fontId="0" fillId="0" borderId="0" xfId="0" applyNumberFormat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20" applyFill="1" applyAlignment="1">
      <alignment wrapText="1"/>
    </xf>
    <xf numFmtId="0" fontId="0" fillId="5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168" fontId="0" fillId="5" borderId="0" xfId="0" applyNumberFormat="1" applyFill="1" applyAlignment="1">
      <alignment/>
    </xf>
    <xf numFmtId="0" fontId="0" fillId="5" borderId="0" xfId="0" applyFill="1" applyAlignment="1">
      <alignment wrapText="1"/>
    </xf>
    <xf numFmtId="3" fontId="0" fillId="5" borderId="0" xfId="0" applyNumberFormat="1" applyFont="1" applyFill="1" applyAlignment="1">
      <alignment/>
    </xf>
    <xf numFmtId="3" fontId="0" fillId="5" borderId="0" xfId="0" applyNumberFormat="1" applyFont="1" applyFill="1" applyAlignment="1">
      <alignment/>
    </xf>
    <xf numFmtId="168" fontId="2" fillId="5" borderId="0" xfId="0" applyNumberFormat="1" applyFont="1" applyFill="1" applyAlignment="1">
      <alignment/>
    </xf>
    <xf numFmtId="0" fontId="0" fillId="6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8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168" fontId="0" fillId="5" borderId="0" xfId="0" applyNumberFormat="1" applyFont="1" applyFill="1" applyAlignment="1">
      <alignment/>
    </xf>
    <xf numFmtId="9" fontId="0" fillId="3" borderId="0" xfId="0" applyNumberFormat="1" applyFont="1" applyFill="1" applyAlignment="1">
      <alignment horizontal="left"/>
    </xf>
    <xf numFmtId="0" fontId="3" fillId="0" borderId="0" xfId="20" applyAlignment="1">
      <alignment wrapText="1"/>
    </xf>
    <xf numFmtId="0" fontId="0" fillId="3" borderId="0" xfId="0" applyFill="1" applyAlignment="1">
      <alignment wrapText="1"/>
    </xf>
    <xf numFmtId="0" fontId="0" fillId="7" borderId="0" xfId="0" applyFill="1" applyAlignment="1">
      <alignment/>
    </xf>
    <xf numFmtId="0" fontId="0" fillId="3" borderId="0" xfId="0" applyFont="1" applyFill="1" applyAlignment="1">
      <alignment horizontal="left" wrapText="1"/>
    </xf>
    <xf numFmtId="168" fontId="0" fillId="4" borderId="0" xfId="0" applyNumberFormat="1" applyFill="1" applyAlignment="1">
      <alignment wrapText="1"/>
    </xf>
    <xf numFmtId="0" fontId="0" fillId="2" borderId="0" xfId="0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4" borderId="0" xfId="0" applyNumberFormat="1" applyFill="1" applyAlignment="1">
      <alignment/>
    </xf>
    <xf numFmtId="0" fontId="0" fillId="6" borderId="0" xfId="0" applyNumberFormat="1" applyFill="1" applyAlignment="1">
      <alignment/>
    </xf>
    <xf numFmtId="3" fontId="0" fillId="6" borderId="0" xfId="0" applyNumberFormat="1" applyFont="1" applyFill="1" applyAlignment="1">
      <alignment/>
    </xf>
    <xf numFmtId="168" fontId="2" fillId="4" borderId="0" xfId="0" applyNumberFormat="1" applyFont="1" applyFill="1" applyAlignment="1">
      <alignment/>
    </xf>
    <xf numFmtId="3" fontId="2" fillId="5" borderId="0" xfId="0" applyNumberFormat="1" applyFont="1" applyFill="1" applyAlignment="1">
      <alignment/>
    </xf>
    <xf numFmtId="168" fontId="0" fillId="6" borderId="0" xfId="0" applyNumberFormat="1" applyFill="1" applyAlignment="1">
      <alignment/>
    </xf>
    <xf numFmtId="3" fontId="0" fillId="6" borderId="0" xfId="0" applyNumberFormat="1" applyFill="1" applyAlignment="1">
      <alignment/>
    </xf>
    <xf numFmtId="168" fontId="2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5" fillId="5" borderId="0" xfId="0" applyFont="1" applyFill="1" applyAlignment="1">
      <alignment/>
    </xf>
    <xf numFmtId="0" fontId="7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192</xdr:row>
      <xdr:rowOff>0</xdr:rowOff>
    </xdr:from>
    <xdr:to>
      <xdr:col>3</xdr:col>
      <xdr:colOff>9525</xdr:colOff>
      <xdr:row>192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007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222</xdr:row>
      <xdr:rowOff>0</xdr:rowOff>
    </xdr:from>
    <xdr:to>
      <xdr:col>3</xdr:col>
      <xdr:colOff>9525</xdr:colOff>
      <xdr:row>222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3475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1201.pdf" TargetMode="External" /><Relationship Id="rId2" Type="http://schemas.openxmlformats.org/officeDocument/2006/relationships/hyperlink" Target="http://www.mouser.com/catalog/631/1202.pdf" TargetMode="External" /><Relationship Id="rId3" Type="http://schemas.openxmlformats.org/officeDocument/2006/relationships/hyperlink" Target="http://www.mouser.com/catalog/631/1203.pdf" TargetMode="External" /><Relationship Id="rId4" Type="http://schemas.openxmlformats.org/officeDocument/2006/relationships/hyperlink" Target="http://www.mouser.com/catalog/631/1201.pdf" TargetMode="External" /><Relationship Id="rId5" Type="http://schemas.openxmlformats.org/officeDocument/2006/relationships/hyperlink" Target="http://www.mouser.com/catalog/631/1202.pdf" TargetMode="External" /><Relationship Id="rId6" Type="http://schemas.openxmlformats.org/officeDocument/2006/relationships/hyperlink" Target="http://www.mouser.com/catalog/631/1201.pdf" TargetMode="External" /><Relationship Id="rId7" Type="http://schemas.openxmlformats.org/officeDocument/2006/relationships/hyperlink" Target="http://www.mouser.com/catalog/631/1203.pdf" TargetMode="External" /><Relationship Id="rId8" Type="http://schemas.openxmlformats.org/officeDocument/2006/relationships/hyperlink" Target="http://www.mouser.com/catalog/631/1203.pdf" TargetMode="External" /><Relationship Id="rId9" Type="http://schemas.openxmlformats.org/officeDocument/2006/relationships/hyperlink" Target="http://www.mouser.com/search/ProductDetail.aspx?R=271-560-RCvirtualkey21980000virtualkey271-560-RC" TargetMode="External" /><Relationship Id="rId10" Type="http://schemas.openxmlformats.org/officeDocument/2006/relationships/hyperlink" Target="http://www.mouser.com/search/ProductDetail.aspx?R=271-27K-RCvirtualkey21980000virtualkey271-27K-RC" TargetMode="External" /><Relationship Id="rId11" Type="http://schemas.openxmlformats.org/officeDocument/2006/relationships/hyperlink" Target="http://www.mouser.com/search/ProductDetail.aspx?R=CMF5522M000FKBFvirtualkey61300000virtualkey71-CMF55-F-22M" TargetMode="External" /><Relationship Id="rId12" Type="http://schemas.openxmlformats.org/officeDocument/2006/relationships/hyperlink" Target="http://www.mouser.com/search/ProductDetail.aspx?R=115-93-308-41-003000virtualkey57510000virtualkey575-393308" TargetMode="External" /><Relationship Id="rId13" Type="http://schemas.openxmlformats.org/officeDocument/2006/relationships/hyperlink" Target="http://www.mouser.com/search/ProductDetail.aspx?R=271-1.0M-RCvirtualkey21980000virtualkey271-1.0M-RC" TargetMode="External" /><Relationship Id="rId14" Type="http://schemas.openxmlformats.org/officeDocument/2006/relationships/hyperlink" Target="http://www.mouser.com/search/ProductDetail.aspx?R=271-470K-RCvirtualkey21980000virtualkey271-470K-RC" TargetMode="External" /><Relationship Id="rId15" Type="http://schemas.openxmlformats.org/officeDocument/2006/relationships/hyperlink" Target="http://www.mouser.com/search/ProductDetail.aspx?R=271-27K-RCvirtualkey21980000virtualkey271-27K-RC" TargetMode="External" /><Relationship Id="rId16" Type="http://schemas.openxmlformats.org/officeDocument/2006/relationships/hyperlink" Target="http://www.web-tronics.com/ca3046.html" TargetMode="External" /><Relationship Id="rId17" Type="http://schemas.openxmlformats.org/officeDocument/2006/relationships/hyperlink" Target="http://store.americanmicrosemiconductor.com/ca3046.html?gclid=CIeBvsvs7owCFQ4egQodxj_WCA%20-%203.98" TargetMode="External" /><Relationship Id="rId18" Type="http://schemas.openxmlformats.org/officeDocument/2006/relationships/hyperlink" Target="http://www.mouser.com/search/ProductDetail.aspx?R=271-3.3K-RCvirtualkey21980000virtualkey271-3.3K-RC" TargetMode="External" /><Relationship Id="rId19" Type="http://schemas.openxmlformats.org/officeDocument/2006/relationships/hyperlink" Target="http://www.mouser.com/search/ProductDetail.aspx?R=271-5.6K-RCvirtualkey21980000virtualkey271-5.6K-RC" TargetMode="External" /><Relationship Id="rId20" Type="http://schemas.openxmlformats.org/officeDocument/2006/relationships/hyperlink" Target="http://www.mouser.com/search/ProductDetail.aspx?R=271-10K-RCvirtualkey21980000virtualkey271-10K-RC" TargetMode="External" /><Relationship Id="rId21" Type="http://schemas.openxmlformats.org/officeDocument/2006/relationships/hyperlink" Target="http://www.mouser.com/search/ProductDetail.aspx?R=271-33K-RCvirtualkey21980000virtualkey271-33K-RC" TargetMode="External" /><Relationship Id="rId22" Type="http://schemas.openxmlformats.org/officeDocument/2006/relationships/hyperlink" Target="http://www.mouser.com/catalog/631/1201.pdf" TargetMode="External" /><Relationship Id="rId23" Type="http://schemas.openxmlformats.org/officeDocument/2006/relationships/hyperlink" Target="http://www.tubesandmore.com/scripts/foxweb.dll/catalog@d:/dfs/elevclients/cemirror/ELEVATOR.FXP?PAGE=SUBCAT&amp;SEARCH_TREE01=POTENTIOMETERS&amp;SEARCH_TREE02=ALPHA&amp;SEARCH_TREE03=SINGLE" TargetMode="External" /><Relationship Id="rId24" Type="http://schemas.openxmlformats.org/officeDocument/2006/relationships/hyperlink" Target="http://www.mouser.com/search/ProductDetail.aspx?R=271-2.7K-RCvirtualkey21980000virtualkey271-2.7K-RC" TargetMode="External" /><Relationship Id="rId25" Type="http://schemas.openxmlformats.org/officeDocument/2006/relationships/hyperlink" Target="http://www.mouser.com/search/ProductDetail.aspx?R=271-100K-RCvirtualkey21980000virtualkey271-100K-RC" TargetMode="External" /><Relationship Id="rId26" Type="http://schemas.openxmlformats.org/officeDocument/2006/relationships/hyperlink" Target="http://www.mouser.com/search/ProductDetail.aspx?R=271-2.7K-RCvirtualkey21980000virtualkey271-2.7K-RC" TargetMode="External" /><Relationship Id="rId27" Type="http://schemas.openxmlformats.org/officeDocument/2006/relationships/hyperlink" Target="http://www.mouser.com/search/ProductDetail.aspx?R=271-2.7K-RCvirtualkey21980000virtualkey271-2.7K-RC" TargetMode="External" /><Relationship Id="rId28" Type="http://schemas.openxmlformats.org/officeDocument/2006/relationships/hyperlink" Target="http://www.mouser.com/search/ProductDetail.aspx?R=271-2.7K-RCvirtualkey21980000virtualkey271-2.7K-RC" TargetMode="External" /><Relationship Id="rId29" Type="http://schemas.openxmlformats.org/officeDocument/2006/relationships/hyperlink" Target="http://www.mouser.com/search/ProductDetail.aspx?R=271-2.7K-RCvirtualkey21980000virtualkey271-2.7K-RC" TargetMode="External" /><Relationship Id="rId30" Type="http://schemas.openxmlformats.org/officeDocument/2006/relationships/hyperlink" Target="http://www.mouser.com/search/ProductDetail.aspx?R=271-2.7K-RCvirtualkey21980000virtualkey271-2.7K-RC" TargetMode="External" /><Relationship Id="rId31" Type="http://schemas.openxmlformats.org/officeDocument/2006/relationships/hyperlink" Target="http://www.mouser.com/search/ProductDetail.aspx?R=271-5.6K-RCvirtualkey21980000virtualkey271-5.6K-RC" TargetMode="External" /><Relationship Id="rId32" Type="http://schemas.openxmlformats.org/officeDocument/2006/relationships/hyperlink" Target="http://www.mouser.com/search/ProductDetail.aspx?R=271-33K-RCvirtualkey21980000virtualkey271-33K-RC" TargetMode="External" /><Relationship Id="rId33" Type="http://schemas.openxmlformats.org/officeDocument/2006/relationships/hyperlink" Target="http://www.mouser.com/search/ProductDetail.aspx?R=271-100K-RCvirtualkey21980000virtualkey271-100K-RC" TargetMode="External" /><Relationship Id="rId34" Type="http://schemas.openxmlformats.org/officeDocument/2006/relationships/hyperlink" Target="http://www.mouser.com/search/ProductDetail.aspx?R=271-10-RCvirtualkey21980000virtualkey271-10-RC" TargetMode="External" /><Relationship Id="rId35" Type="http://schemas.openxmlformats.org/officeDocument/2006/relationships/hyperlink" Target="http://www.mouser.com/search/ProductDetail.aspx?R=271-100-RCvirtualkey21980000virtualkey271-100-RC" TargetMode="External" /><Relationship Id="rId36" Type="http://schemas.openxmlformats.org/officeDocument/2006/relationships/hyperlink" Target="http://www.mouser.com/search/ProductDetail.aspx?R=271-330-RCvirtualkey21980000virtualkey271-330-RC" TargetMode="External" /><Relationship Id="rId37" Type="http://schemas.openxmlformats.org/officeDocument/2006/relationships/hyperlink" Target="http://www.mouser.com/search/ProductDetail.aspx?R=271-470-RCvirtualkey21980000virtualkey271-470-RC" TargetMode="External" /><Relationship Id="rId38" Type="http://schemas.openxmlformats.org/officeDocument/2006/relationships/hyperlink" Target="http://www.mouser.com/search/ProductDetail.aspx?R=271-620-RCvirtualkey21980000virtualkey271-620-RC" TargetMode="External" /><Relationship Id="rId39" Type="http://schemas.openxmlformats.org/officeDocument/2006/relationships/hyperlink" Target="http://www.mouser.com/search/ProductDetail.aspx?R=271-100K-RCvirtualkey21980000virtualkey271-100K-RC" TargetMode="External" /><Relationship Id="rId40" Type="http://schemas.openxmlformats.org/officeDocument/2006/relationships/hyperlink" Target="http://www.mouser.com/search/ProductDetail.aspx?R=271-150K-RCvirtualkey21980000virtualkey271-150K-RC" TargetMode="External" /><Relationship Id="rId41" Type="http://schemas.openxmlformats.org/officeDocument/2006/relationships/hyperlink" Target="http://www.mouser.com/search/ProductDetail.aspx?R=271-220K-RCvirtualkey21980000virtualkey271-220K-RC" TargetMode="External" /><Relationship Id="rId42" Type="http://schemas.openxmlformats.org/officeDocument/2006/relationships/hyperlink" Target="http://www.mouser.com/search/ProductDetail.aspx?R=CMF5522M000FKBFvirtualkey61300000virtualkey71-CMF55-F-22M" TargetMode="External" /><Relationship Id="rId43" Type="http://schemas.openxmlformats.org/officeDocument/2006/relationships/hyperlink" Target="http://www.mouser.com/search/ProductDetail.aspx?R=RPE5C1H100J2P1Z03Bvirtualkey64800000virtualkey81-RPE5C1H100J2P1Z03" TargetMode="External" /><Relationship Id="rId44" Type="http://schemas.openxmlformats.org/officeDocument/2006/relationships/hyperlink" Target="http://www.mouser.com/search/ProductDetail.aspx?R=RPE5C1H330J2P1Z03Bvirtualkey64800000virtualkey81-RPE5C1H330J2P1Z03" TargetMode="External" /><Relationship Id="rId45" Type="http://schemas.openxmlformats.org/officeDocument/2006/relationships/hyperlink" Target="http://www.mouser.com/search/ProductDetail.aspx?R=BQ014D0222J--virtualkey58110000virtualkey581-BQ014D0222J" TargetMode="External" /><Relationship Id="rId46" Type="http://schemas.openxmlformats.org/officeDocument/2006/relationships/hyperlink" Target="http://www.mouser.com/search/ProductDetail.aspx?R=BQ014D0103J--virtualkey58110000virtualkey581-BQ014D0103J" TargetMode="External" /><Relationship Id="rId47" Type="http://schemas.openxmlformats.org/officeDocument/2006/relationships/hyperlink" Target="http://www.mouser.com/search/ProductDetail.aspx?R=BQ014D0153J--virtualkey58110000virtualkey581-BQ014D0153J" TargetMode="External" /><Relationship Id="rId48" Type="http://schemas.openxmlformats.org/officeDocument/2006/relationships/hyperlink" Target="http://www.mouser.com/search/ProductDetail.aspx?R=BQ074D0474J--virtualkey58110000virtualkey581-BQ074D0474J" TargetMode="External" /><Relationship Id="rId49" Type="http://schemas.openxmlformats.org/officeDocument/2006/relationships/hyperlink" Target="http://www.mouser.com/search/ProductDetail.aspx?R=BQ014D0224J--virtualkey58110000virtualkey581-BQ014D0224J" TargetMode="External" /><Relationship Id="rId50" Type="http://schemas.openxmlformats.org/officeDocument/2006/relationships/hyperlink" Target="http://www.mouser.com/search/ProductDetail.aspx?R=1N4148virtualkey61350000virtualkey78-1N4148" TargetMode="External" /><Relationship Id="rId51" Type="http://schemas.openxmlformats.org/officeDocument/2006/relationships/hyperlink" Target="http://www.mouser.com/search/ProductDetail.aspx?R=T350G106K035ATvirtualkey64600000virtualkey80-T350G106K035AT" TargetMode="External" /><Relationship Id="rId52" Type="http://schemas.openxmlformats.org/officeDocument/2006/relationships/hyperlink" Target="http://www.mouser.com/search/ProductDetail.aspx?R=C0805C104J5RACTUvirtualkey64600000virtualkey80-C0805C104J5R" TargetMode="External" /><Relationship Id="rId53" Type="http://schemas.openxmlformats.org/officeDocument/2006/relationships/hyperlink" Target="http://www.mouser.com/search/ProductDetail.aspx?R=112AXvirtualkey50210000virtualkey502-112AX" TargetMode="External" /><Relationship Id="rId54" Type="http://schemas.openxmlformats.org/officeDocument/2006/relationships/hyperlink" Target="http://www.web-tronics.com/ca3046.html" TargetMode="External" /><Relationship Id="rId55" Type="http://schemas.openxmlformats.org/officeDocument/2006/relationships/hyperlink" Target="http://store.americanmicrosemiconductor.com/ca3046.html?gclid=CIeBvsvs7owCFQ4egQodxj_WCA%20-%203.98" TargetMode="External" /><Relationship Id="rId56" Type="http://schemas.openxmlformats.org/officeDocument/2006/relationships/hyperlink" Target="http://www.mouser.com/search/ProductDetail.aspx?R=RPE5C1H100J2P1Z03Bvirtualkey64800000virtualkey81-RPE5C1H100J2P1Z03" TargetMode="External" /><Relationship Id="rId57" Type="http://schemas.openxmlformats.org/officeDocument/2006/relationships/hyperlink" Target="http://www.mouser.com/search/ProductDetail.aspx?R=RPER71H103K2P1A03Bvirtualkey64800000virtualkey81-RPER71H103K2P1A03" TargetMode="External" /><Relationship Id="rId58" Type="http://schemas.openxmlformats.org/officeDocument/2006/relationships/hyperlink" Target="http://www.mouser.com/search/ProductDetail.aspx?R=271-100-RCvirtualkey21980000virtualkey271-100-RC" TargetMode="External" /><Relationship Id="rId59" Type="http://schemas.openxmlformats.org/officeDocument/2006/relationships/hyperlink" Target="http://www.mouser.com/search/ProductDetail.aspx?R=271-330-RCvirtualkey21980000virtualkey271-330-RC" TargetMode="External" /><Relationship Id="rId60" Type="http://schemas.openxmlformats.org/officeDocument/2006/relationships/hyperlink" Target="http://www.mouser.com/search/ProductDetail.aspx?R=T350G106K035ATvirtualkey64600000virtualkey80-T350G106K035AT" TargetMode="External" /><Relationship Id="rId61" Type="http://schemas.openxmlformats.org/officeDocument/2006/relationships/hyperlink" Target="http://www.mouser.com/search/ProductDetail.aspx?R=271-620-RCvirtualkey21980000virtualkey271-620-RC" TargetMode="External" /><Relationship Id="rId62" Type="http://schemas.openxmlformats.org/officeDocument/2006/relationships/hyperlink" Target="http://www.mouser.com/search/ProductDetail.aspx?R=271-1K-RCvirtualkey21980000virtualkey271-1K-RC" TargetMode="External" /><Relationship Id="rId63" Type="http://schemas.openxmlformats.org/officeDocument/2006/relationships/hyperlink" Target="http://www.mouser.com/search/ProductDetail.aspx?R=BQ014D0222J--virtualkey58110000virtualkey581-BQ014D0222J" TargetMode="External" /><Relationship Id="rId64" Type="http://schemas.openxmlformats.org/officeDocument/2006/relationships/hyperlink" Target="http://www.mouser.com/search/ProductDetail.aspx?R=BQ014D0103J--virtualkey58110000virtualkey581-BQ014D0103J" TargetMode="External" /><Relationship Id="rId65" Type="http://schemas.openxmlformats.org/officeDocument/2006/relationships/hyperlink" Target="http://www.mouser.com/search/ProductDetail.aspx?R=BQ014D0153J--virtualkey58110000virtualkey581-BQ014D0153J" TargetMode="External" /><Relationship Id="rId66" Type="http://schemas.openxmlformats.org/officeDocument/2006/relationships/hyperlink" Target="http://www.mouser.com/search/ProductDetail.aspx?R=BQ014D0224J--virtualkey58110000virtualkey581-BQ014D0224J" TargetMode="External" /><Relationship Id="rId67" Type="http://schemas.openxmlformats.org/officeDocument/2006/relationships/hyperlink" Target="http://www.mouser.com/search/ProductDetail.aspx?R=BQ074D0474J--virtualkey58110000virtualkey581-BQ074D0474J" TargetMode="External" /><Relationship Id="rId68" Type="http://schemas.openxmlformats.org/officeDocument/2006/relationships/hyperlink" Target="http://www.mouser.com/search/ProductDetail.aspx?R=C0805C104J5RACTUvirtualkey64600000virtualkey80-C0805C104J5R" TargetMode="External" /><Relationship Id="rId69" Type="http://schemas.openxmlformats.org/officeDocument/2006/relationships/hyperlink" Target="http://www.mouser.com/search/ProductDetail.aspx?R=271-470-RCvirtualkey21980000virtualkey271-470-RC" TargetMode="External" /><Relationship Id="rId70" Type="http://schemas.openxmlformats.org/officeDocument/2006/relationships/hyperlink" Target="http://www.mouser.com/search/ProductDetail.aspx?R=271-2.7K-RCvirtualkey21980000virtualkey271-2.7K-RC" TargetMode="External" /><Relationship Id="rId71" Type="http://schemas.openxmlformats.org/officeDocument/2006/relationships/hyperlink" Target="http://www.mouser.com/search/ProductDetail.aspx?R=271-3.0K-RCvirtualkey21980000virtualkey271-3.0K-RC" TargetMode="External" /><Relationship Id="rId72" Type="http://schemas.openxmlformats.org/officeDocument/2006/relationships/hyperlink" Target="http://www.mouser.com/search/ProductDetail.aspx?R=271-3.3K-RCvirtualkey21980000virtualkey271-3.3K-RC" TargetMode="External" /><Relationship Id="rId73" Type="http://schemas.openxmlformats.org/officeDocument/2006/relationships/hyperlink" Target="http://www.mouser.com/search/ProductDetail.aspx?R=271-10-RCvirtualkey21980000virtualkey271-10-RC" TargetMode="External" /><Relationship Id="rId74" Type="http://schemas.openxmlformats.org/officeDocument/2006/relationships/hyperlink" Target="http://www.mouser.com/search/ProductDetail.aspx?R=271-100-RCvirtualkey21980000virtualkey271-100-RC" TargetMode="External" /><Relationship Id="rId75" Type="http://schemas.openxmlformats.org/officeDocument/2006/relationships/hyperlink" Target="http://www.mouser.com/search/ProductDetail.aspx?R=271-330-RCvirtualkey21980000virtualkey271-330-RC" TargetMode="External" /><Relationship Id="rId76" Type="http://schemas.openxmlformats.org/officeDocument/2006/relationships/hyperlink" Target="http://www.mouser.com/search/ProductDetail.aspx?R=271-470-RCvirtualkey21980000virtualkey271-470-RC" TargetMode="External" /><Relationship Id="rId77" Type="http://schemas.openxmlformats.org/officeDocument/2006/relationships/hyperlink" Target="http://www.mouser.com/search/ProductDetail.aspx?R=271-620-RCvirtualkey21980000virtualkey271-620-RC" TargetMode="External" /><Relationship Id="rId78" Type="http://schemas.openxmlformats.org/officeDocument/2006/relationships/hyperlink" Target="http://www.mouser.com/search/ProductDetail.aspx?R=271-1K-RCvirtualkey21980000virtualkey271-1K-RC" TargetMode="External" /><Relationship Id="rId79" Type="http://schemas.openxmlformats.org/officeDocument/2006/relationships/hyperlink" Target="http://www.mouser.com/search/ProductDetail.aspx?R=271-1.5K-RCvirtualkey21980000virtualkey271-1.5K-RC" TargetMode="External" /><Relationship Id="rId80" Type="http://schemas.openxmlformats.org/officeDocument/2006/relationships/hyperlink" Target="http://www.mouser.com/search/ProductDetail.aspx?R=271-2.7K-RCvirtualkey21980000virtualkey271-2.7K-RC" TargetMode="External" /><Relationship Id="rId81" Type="http://schemas.openxmlformats.org/officeDocument/2006/relationships/hyperlink" Target="http://www.mouser.com/search/ProductDetail.aspx?R=271-3.0K-RCvirtualkey21980000virtualkey271-3.0K-RC" TargetMode="External" /><Relationship Id="rId82" Type="http://schemas.openxmlformats.org/officeDocument/2006/relationships/hyperlink" Target="http://www.mouser.com/search/ProductDetail.aspx?R=271-3.3K-RCvirtualkey21980000virtualkey271-3.3K-RC" TargetMode="External" /><Relationship Id="rId83" Type="http://schemas.openxmlformats.org/officeDocument/2006/relationships/hyperlink" Target="http://www.mouser.com/search/ProductDetail.aspx?R=271-5.6K-RCvirtualkey21980000virtualkey271-5.6K-RC" TargetMode="External" /><Relationship Id="rId84" Type="http://schemas.openxmlformats.org/officeDocument/2006/relationships/hyperlink" Target="http://www.mouser.com/search/ProductDetail.aspx?R=271-10K-RCvirtualkey21980000virtualkey271-10K-RC" TargetMode="External" /><Relationship Id="rId85" Type="http://schemas.openxmlformats.org/officeDocument/2006/relationships/hyperlink" Target="http://www.mouser.com/search/ProductDetail.aspx?R=271-12K-RCvirtualkey21980000virtualkey271-12K-RC" TargetMode="External" /><Relationship Id="rId86" Type="http://schemas.openxmlformats.org/officeDocument/2006/relationships/hyperlink" Target="http://www.mouser.com/search/ProductDetail.aspx?R=271-220K-RCvirtualkey21980000virtualkey271-220K-RC" TargetMode="External" /><Relationship Id="rId87" Type="http://schemas.openxmlformats.org/officeDocument/2006/relationships/hyperlink" Target="http://www.mouser.com/search/ProductDetail.aspx?R=271-470K-RCvirtualkey21980000virtualkey271-470K-RC" TargetMode="External" /><Relationship Id="rId88" Type="http://schemas.openxmlformats.org/officeDocument/2006/relationships/hyperlink" Target="http://www.mouser.com/search/ProductDetail.aspx?R=RPE5C1H100J2P1Z03Bvirtualkey64800000virtualkey81-RPE5C1H100J2P1Z03" TargetMode="External" /><Relationship Id="rId89" Type="http://schemas.openxmlformats.org/officeDocument/2006/relationships/hyperlink" Target="http://www.mouser.com/search/ProductDetail.aspx?R=RPE5C1H330J2P1Z03Bvirtualkey64800000virtualkey81-RPE5C1H330J2P1Z03" TargetMode="External" /><Relationship Id="rId90" Type="http://schemas.openxmlformats.org/officeDocument/2006/relationships/hyperlink" Target="http://www.mouser.com/search/ProductDetail.aspx?R=RPER71H103K2P1A03Bvirtualkey64800000virtualkey81-RPER71H103K2P1A03" TargetMode="External" /><Relationship Id="rId91" Type="http://schemas.openxmlformats.org/officeDocument/2006/relationships/hyperlink" Target="http://www.mouser.com/search/ProductDetail.aspx?R=BQ014D0222J--virtualkey58110000virtualkey581-BQ014D0222J" TargetMode="External" /><Relationship Id="rId92" Type="http://schemas.openxmlformats.org/officeDocument/2006/relationships/hyperlink" Target="http://www.mouser.com/search/ProductDetail.aspx?R=BQ014D0103J--virtualkey58110000virtualkey581-BQ014D0103J" TargetMode="External" /><Relationship Id="rId93" Type="http://schemas.openxmlformats.org/officeDocument/2006/relationships/hyperlink" Target="http://www.mouser.com/search/ProductDetail.aspx?R=RPE5C1H100J2P1Z03Bvirtualkey64800000virtualkey81-RPE5C1H100J2P1Z03" TargetMode="External" /><Relationship Id="rId94" Type="http://schemas.openxmlformats.org/officeDocument/2006/relationships/hyperlink" Target="http://www.mouser.com/search/ProductDetail.aspx?R=RPE5C1H330J2P1Z03Bvirtualkey64800000virtualkey81-RPE5C1H330J2P1Z03" TargetMode="External" /><Relationship Id="rId95" Type="http://schemas.openxmlformats.org/officeDocument/2006/relationships/hyperlink" Target="http://www.mouser.com/search/ProductDetail.aspx?R=140-XRL35V10-RCvirtualkey21980000virtualkey140-XRL35V10-RC" TargetMode="External" /><Relationship Id="rId96" Type="http://schemas.openxmlformats.org/officeDocument/2006/relationships/hyperlink" Target="http://www.mouser.com/search/ProductDetail.aspx?R=271-150K-RCvirtualkey21980000virtualkey271-150K-RC" TargetMode="External" /><Relationship Id="rId97" Type="http://schemas.openxmlformats.org/officeDocument/2006/relationships/hyperlink" Target="http://www.mouser.com/search/ProductDetail.aspx?R=271-1.0M-RCvirtualkey21980000virtualkey271-1.0M-RC" TargetMode="External" /><Relationship Id="rId98" Type="http://schemas.openxmlformats.org/officeDocument/2006/relationships/hyperlink" Target="http://www.mouser.com/search/ProductDetail.aspx?R=271-18K-RCvirtualkey21980000virtualkey271-18K-RC" TargetMode="External" /><Relationship Id="rId99" Type="http://schemas.openxmlformats.org/officeDocument/2006/relationships/hyperlink" Target="http://www.mouser.com/search/ProductDetail.aspx?R=271-30K-RCvirtualkey21980000virtualkey271-30K-RC" TargetMode="External" /><Relationship Id="rId100" Type="http://schemas.openxmlformats.org/officeDocument/2006/relationships/hyperlink" Target="http://www.mouser.com/search/ProductDetail.aspx?R=271-33K-RCvirtualkey21980000virtualkey271-33K-RC" TargetMode="External" /><Relationship Id="rId101" Type="http://schemas.openxmlformats.org/officeDocument/2006/relationships/hyperlink" Target="http://www.mouser.com/search/ProductDetail.aspx?R=CMF5522M000FKBFvirtualkey61300000virtualkey71-CMF55-F-22M" TargetMode="External" /><Relationship Id="rId102" Type="http://schemas.openxmlformats.org/officeDocument/2006/relationships/hyperlink" Target="http://www.mouser.com/search/ProductDetail.aspx?R=140-XRL50V15-RCvirtualkey21980000virtualkey140-XRL50V15-RC" TargetMode="External" /><Relationship Id="rId103" Type="http://schemas.openxmlformats.org/officeDocument/2006/relationships/hyperlink" Target="http://www.mouser.com/search/ProductDetail.aspx?R=140-XRL35V1.0-RCvirtualkey21980000virtualkey140-XRL35V1.0-RC" TargetMode="External" /><Relationship Id="rId104" Type="http://schemas.openxmlformats.org/officeDocument/2006/relationships/hyperlink" Target="http://www.mouser.com/search/ProductDetail.aspx?R=140-XRL35V22-RCvirtualkey21980000virtualkey140-XRL35V22-RC" TargetMode="External" /><Relationship Id="rId105" Type="http://schemas.openxmlformats.org/officeDocument/2006/relationships/drawing" Target="../drawings/drawing1.xm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0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19.57421875" style="12" customWidth="1"/>
    <col min="3" max="3" width="19.8515625" style="2" customWidth="1"/>
    <col min="4" max="4" width="22.00390625" style="10" customWidth="1"/>
    <col min="5" max="5" width="8.00390625" style="0" customWidth="1"/>
    <col min="6" max="6" width="6.00390625" style="0" customWidth="1"/>
    <col min="7" max="8" width="8.140625" style="3" customWidth="1"/>
    <col min="9" max="9" width="6.8515625" style="28" customWidth="1"/>
    <col min="10" max="10" width="8.140625" style="3" customWidth="1"/>
    <col min="11" max="11" width="8.421875" style="3" customWidth="1"/>
    <col min="12" max="12" width="8.140625" style="3" customWidth="1"/>
    <col min="13" max="14" width="8.421875" style="3" customWidth="1"/>
    <col min="15" max="15" width="8.140625" style="3" customWidth="1"/>
    <col min="16" max="16" width="52.57421875" style="8" customWidth="1"/>
    <col min="17" max="16384" width="8.8515625" style="0" customWidth="1"/>
  </cols>
  <sheetData>
    <row r="1" spans="1:19" ht="12">
      <c r="A1" t="s">
        <v>123</v>
      </c>
      <c r="B1" s="12" t="s">
        <v>126</v>
      </c>
      <c r="C1" s="2" t="s">
        <v>56</v>
      </c>
      <c r="D1" s="10" t="s">
        <v>59</v>
      </c>
      <c r="E1" t="s">
        <v>58</v>
      </c>
      <c r="F1" t="s">
        <v>131</v>
      </c>
      <c r="G1" s="3" t="s">
        <v>60</v>
      </c>
      <c r="H1" s="3" t="s">
        <v>407</v>
      </c>
      <c r="I1" s="28" t="s">
        <v>198</v>
      </c>
      <c r="J1" s="3" t="s">
        <v>104</v>
      </c>
      <c r="K1" s="3" t="s">
        <v>199</v>
      </c>
      <c r="L1" s="3" t="s">
        <v>104</v>
      </c>
      <c r="M1" s="3" t="s">
        <v>387</v>
      </c>
      <c r="N1" s="3" t="s">
        <v>388</v>
      </c>
      <c r="O1" s="3" t="s">
        <v>104</v>
      </c>
      <c r="P1" s="8" t="s">
        <v>127</v>
      </c>
      <c r="Q1" s="3" t="s">
        <v>190</v>
      </c>
      <c r="R1" s="3" t="s">
        <v>191</v>
      </c>
      <c r="S1" s="3" t="s">
        <v>193</v>
      </c>
    </row>
    <row r="2" ht="12">
      <c r="A2" t="s">
        <v>152</v>
      </c>
    </row>
    <row r="3" spans="1:17" s="14" customFormat="1" ht="12.75">
      <c r="A3" s="25" t="s">
        <v>134</v>
      </c>
      <c r="B3" s="20"/>
      <c r="C3" s="21"/>
      <c r="D3" s="22"/>
      <c r="G3" s="15"/>
      <c r="H3" s="15"/>
      <c r="I3" s="30"/>
      <c r="J3" s="15"/>
      <c r="K3" s="15"/>
      <c r="L3" s="15"/>
      <c r="M3" s="15"/>
      <c r="N3" s="15"/>
      <c r="O3" s="15"/>
      <c r="P3" s="17"/>
      <c r="Q3" s="15"/>
    </row>
    <row r="4" spans="1:17" s="14" customFormat="1" ht="12">
      <c r="A4" s="70" t="s">
        <v>326</v>
      </c>
      <c r="B4" s="12" t="s">
        <v>125</v>
      </c>
      <c r="C4" s="2" t="s">
        <v>57</v>
      </c>
      <c r="D4" s="11" t="s">
        <v>329</v>
      </c>
      <c r="E4" s="14">
        <v>1</v>
      </c>
      <c r="F4" s="14">
        <v>1</v>
      </c>
      <c r="G4" s="15">
        <v>0.13</v>
      </c>
      <c r="H4" s="78">
        <f aca="true" t="shared" si="0" ref="H4:H35">SUM(I4,K4,N4)</f>
        <v>4</v>
      </c>
      <c r="I4" s="58" t="s">
        <v>67</v>
      </c>
      <c r="J4" s="3" t="s">
        <v>67</v>
      </c>
      <c r="K4" s="58" t="s">
        <v>67</v>
      </c>
      <c r="L4" s="3" t="s">
        <v>67</v>
      </c>
      <c r="M4" s="58">
        <v>2</v>
      </c>
      <c r="N4" s="79">
        <f>PRODUCT(M4,2)</f>
        <v>4</v>
      </c>
      <c r="O4" s="3">
        <f>PRODUCT(N4,G4)</f>
        <v>0.52</v>
      </c>
      <c r="P4" s="17" t="s">
        <v>166</v>
      </c>
      <c r="Q4" s="58">
        <v>10</v>
      </c>
    </row>
    <row r="5" spans="1:17" s="14" customFormat="1" ht="12">
      <c r="A5" s="70" t="s">
        <v>370</v>
      </c>
      <c r="B5" s="12" t="s">
        <v>125</v>
      </c>
      <c r="C5" s="2" t="s">
        <v>57</v>
      </c>
      <c r="D5" s="11" t="s">
        <v>371</v>
      </c>
      <c r="E5" s="14">
        <v>1</v>
      </c>
      <c r="F5" s="14">
        <v>1</v>
      </c>
      <c r="G5" s="15">
        <v>0.13</v>
      </c>
      <c r="H5" s="78">
        <f t="shared" si="0"/>
        <v>2</v>
      </c>
      <c r="I5" s="58" t="s">
        <v>67</v>
      </c>
      <c r="J5" s="3" t="s">
        <v>67</v>
      </c>
      <c r="K5" s="58">
        <v>2</v>
      </c>
      <c r="L5" s="3">
        <f>PRODUCT(K5,G5)</f>
        <v>0.26</v>
      </c>
      <c r="M5" s="58"/>
      <c r="N5" s="80"/>
      <c r="O5" s="3" t="s">
        <v>67</v>
      </c>
      <c r="P5" s="17" t="s">
        <v>166</v>
      </c>
      <c r="Q5" s="58">
        <v>10</v>
      </c>
    </row>
    <row r="6" spans="1:17" s="14" customFormat="1" ht="12">
      <c r="A6" s="70" t="s">
        <v>266</v>
      </c>
      <c r="B6" s="12" t="s">
        <v>125</v>
      </c>
      <c r="C6" s="2" t="s">
        <v>57</v>
      </c>
      <c r="D6" s="11" t="s">
        <v>267</v>
      </c>
      <c r="E6" s="14">
        <v>1</v>
      </c>
      <c r="F6" s="14">
        <v>1</v>
      </c>
      <c r="G6" s="15">
        <v>0.13</v>
      </c>
      <c r="H6" s="78">
        <f t="shared" si="0"/>
        <v>8</v>
      </c>
      <c r="I6" s="58">
        <v>8</v>
      </c>
      <c r="J6" s="3">
        <f>PRODUCT(I6,G6)</f>
        <v>1.04</v>
      </c>
      <c r="K6" s="58" t="s">
        <v>67</v>
      </c>
      <c r="L6" s="3" t="s">
        <v>67</v>
      </c>
      <c r="M6" s="58"/>
      <c r="N6" s="80"/>
      <c r="O6" s="3" t="s">
        <v>67</v>
      </c>
      <c r="P6" s="17" t="s">
        <v>166</v>
      </c>
      <c r="Q6" s="58">
        <v>10</v>
      </c>
    </row>
    <row r="7" spans="1:17" s="14" customFormat="1" ht="12">
      <c r="A7" s="70" t="s">
        <v>372</v>
      </c>
      <c r="B7" s="12" t="s">
        <v>125</v>
      </c>
      <c r="C7" s="2" t="s">
        <v>57</v>
      </c>
      <c r="D7" s="11" t="s">
        <v>373</v>
      </c>
      <c r="E7" s="14">
        <v>1</v>
      </c>
      <c r="F7" s="14">
        <v>1</v>
      </c>
      <c r="G7" s="15">
        <v>0.13</v>
      </c>
      <c r="H7" s="78">
        <f t="shared" si="0"/>
        <v>2</v>
      </c>
      <c r="I7" s="58" t="s">
        <v>67</v>
      </c>
      <c r="J7" s="3" t="s">
        <v>67</v>
      </c>
      <c r="K7" s="58">
        <v>2</v>
      </c>
      <c r="L7" s="3">
        <f>PRODUCT(K7,G7)</f>
        <v>0.26</v>
      </c>
      <c r="M7" s="58"/>
      <c r="N7" s="80"/>
      <c r="O7" s="3" t="s">
        <v>67</v>
      </c>
      <c r="P7" s="17" t="s">
        <v>166</v>
      </c>
      <c r="Q7" s="58">
        <v>10</v>
      </c>
    </row>
    <row r="8" spans="1:17" s="14" customFormat="1" ht="12">
      <c r="A8" s="70" t="s">
        <v>28</v>
      </c>
      <c r="B8" s="12" t="s">
        <v>125</v>
      </c>
      <c r="C8" s="2" t="s">
        <v>57</v>
      </c>
      <c r="D8" s="11" t="s">
        <v>33</v>
      </c>
      <c r="E8" s="14">
        <v>1</v>
      </c>
      <c r="F8" s="14">
        <v>1</v>
      </c>
      <c r="G8" s="15">
        <v>0.13</v>
      </c>
      <c r="H8" s="78">
        <f t="shared" si="0"/>
        <v>4</v>
      </c>
      <c r="I8" s="58" t="s">
        <v>67</v>
      </c>
      <c r="J8" s="3" t="s">
        <v>67</v>
      </c>
      <c r="K8" s="58" t="s">
        <v>67</v>
      </c>
      <c r="L8" s="3" t="s">
        <v>67</v>
      </c>
      <c r="M8" s="58">
        <v>2</v>
      </c>
      <c r="N8" s="79">
        <f>PRODUCT(M8,2)</f>
        <v>4</v>
      </c>
      <c r="O8" s="3">
        <f>PRODUCT(N8,G8)</f>
        <v>0.52</v>
      </c>
      <c r="P8" s="17" t="s">
        <v>166</v>
      </c>
      <c r="Q8" s="58">
        <v>10</v>
      </c>
    </row>
    <row r="9" spans="1:17" s="14" customFormat="1" ht="12">
      <c r="A9" s="70" t="s">
        <v>374</v>
      </c>
      <c r="B9" s="12" t="s">
        <v>125</v>
      </c>
      <c r="C9" s="2" t="s">
        <v>57</v>
      </c>
      <c r="D9" s="11" t="s">
        <v>375</v>
      </c>
      <c r="E9" s="14">
        <v>1</v>
      </c>
      <c r="F9" s="14">
        <v>1</v>
      </c>
      <c r="G9" s="15">
        <v>0.13</v>
      </c>
      <c r="H9" s="78">
        <f t="shared" si="0"/>
        <v>1</v>
      </c>
      <c r="I9" s="58" t="s">
        <v>67</v>
      </c>
      <c r="J9" s="3" t="s">
        <v>67</v>
      </c>
      <c r="K9" s="58">
        <v>1</v>
      </c>
      <c r="L9" s="3">
        <f>PRODUCT(K9,G9)</f>
        <v>0.13</v>
      </c>
      <c r="M9" s="58"/>
      <c r="N9" s="80"/>
      <c r="O9" s="3" t="s">
        <v>67</v>
      </c>
      <c r="P9" s="17" t="s">
        <v>166</v>
      </c>
      <c r="Q9" s="58">
        <v>10</v>
      </c>
    </row>
    <row r="10" spans="1:17" s="14" customFormat="1" ht="12">
      <c r="A10" s="70" t="s">
        <v>167</v>
      </c>
      <c r="B10" s="12" t="s">
        <v>125</v>
      </c>
      <c r="C10" s="2" t="s">
        <v>57</v>
      </c>
      <c r="D10" s="11" t="s">
        <v>168</v>
      </c>
      <c r="E10" s="14">
        <v>1</v>
      </c>
      <c r="F10" s="14">
        <v>1</v>
      </c>
      <c r="G10" s="15">
        <v>0.13</v>
      </c>
      <c r="H10" s="78">
        <f t="shared" si="0"/>
        <v>2</v>
      </c>
      <c r="I10" s="58">
        <v>2</v>
      </c>
      <c r="J10" s="3">
        <f>PRODUCT(I10,G10)</f>
        <v>0.26</v>
      </c>
      <c r="K10" s="58" t="s">
        <v>67</v>
      </c>
      <c r="L10" s="3" t="s">
        <v>67</v>
      </c>
      <c r="M10" s="58"/>
      <c r="N10" s="80"/>
      <c r="O10" s="3" t="s">
        <v>67</v>
      </c>
      <c r="P10" s="17" t="s">
        <v>166</v>
      </c>
      <c r="Q10" s="58">
        <v>10</v>
      </c>
    </row>
    <row r="11" spans="1:17" s="14" customFormat="1" ht="12">
      <c r="A11" s="70" t="s">
        <v>169</v>
      </c>
      <c r="B11" s="12" t="s">
        <v>125</v>
      </c>
      <c r="C11" s="2" t="s">
        <v>57</v>
      </c>
      <c r="D11" s="11" t="s">
        <v>170</v>
      </c>
      <c r="E11" s="14">
        <v>1</v>
      </c>
      <c r="F11" s="14">
        <v>1</v>
      </c>
      <c r="G11" s="15">
        <v>0.13</v>
      </c>
      <c r="H11" s="78">
        <f t="shared" si="0"/>
        <v>2</v>
      </c>
      <c r="I11" s="58" t="s">
        <v>67</v>
      </c>
      <c r="J11" s="3" t="s">
        <v>67</v>
      </c>
      <c r="K11" s="58" t="s">
        <v>67</v>
      </c>
      <c r="L11" s="3" t="s">
        <v>67</v>
      </c>
      <c r="M11" s="58">
        <v>1</v>
      </c>
      <c r="N11" s="79">
        <f>PRODUCT(M11,2)</f>
        <v>2</v>
      </c>
      <c r="O11" s="3">
        <f>PRODUCT(N11,G11)</f>
        <v>0.26</v>
      </c>
      <c r="P11" s="17" t="s">
        <v>166</v>
      </c>
      <c r="Q11" s="58">
        <v>10</v>
      </c>
    </row>
    <row r="12" spans="1:17" s="14" customFormat="1" ht="12">
      <c r="A12" s="70" t="s">
        <v>268</v>
      </c>
      <c r="B12" s="12" t="s">
        <v>125</v>
      </c>
      <c r="C12" s="2" t="s">
        <v>57</v>
      </c>
      <c r="D12" s="11" t="s">
        <v>269</v>
      </c>
      <c r="E12" s="14">
        <v>1</v>
      </c>
      <c r="F12" s="14">
        <v>1</v>
      </c>
      <c r="G12" s="15">
        <v>0.13</v>
      </c>
      <c r="H12" s="78">
        <f t="shared" si="0"/>
        <v>17</v>
      </c>
      <c r="I12" s="58">
        <v>9</v>
      </c>
      <c r="J12" s="3">
        <f>PRODUCT(I12,G12)</f>
        <v>1.17</v>
      </c>
      <c r="K12" s="58">
        <v>6</v>
      </c>
      <c r="L12" s="3">
        <f>PRODUCT(K12,G12)</f>
        <v>0.78</v>
      </c>
      <c r="M12" s="58">
        <v>1</v>
      </c>
      <c r="N12" s="79">
        <f>PRODUCT(M12,2)</f>
        <v>2</v>
      </c>
      <c r="O12" s="3">
        <f>PRODUCT(N12,G12)</f>
        <v>0.26</v>
      </c>
      <c r="P12" s="17" t="s">
        <v>166</v>
      </c>
      <c r="Q12" s="58">
        <v>10</v>
      </c>
    </row>
    <row r="13" spans="1:17" s="14" customFormat="1" ht="12">
      <c r="A13" s="70" t="s">
        <v>327</v>
      </c>
      <c r="B13" s="12" t="s">
        <v>125</v>
      </c>
      <c r="C13" s="2" t="s">
        <v>57</v>
      </c>
      <c r="D13" s="11" t="s">
        <v>376</v>
      </c>
      <c r="E13" s="14">
        <v>1</v>
      </c>
      <c r="F13" s="14">
        <v>1</v>
      </c>
      <c r="G13" s="15">
        <v>0.13</v>
      </c>
      <c r="H13" s="78">
        <f t="shared" si="0"/>
        <v>4</v>
      </c>
      <c r="I13" s="58" t="s">
        <v>67</v>
      </c>
      <c r="J13" s="3" t="s">
        <v>67</v>
      </c>
      <c r="K13" s="58">
        <v>2</v>
      </c>
      <c r="L13" s="3">
        <f>PRODUCT(K13,G13)</f>
        <v>0.26</v>
      </c>
      <c r="M13" s="58">
        <v>1</v>
      </c>
      <c r="N13" s="79">
        <f>PRODUCT(M13,2)</f>
        <v>2</v>
      </c>
      <c r="O13" s="3">
        <f>PRODUCT(N13,G13)</f>
        <v>0.26</v>
      </c>
      <c r="P13" s="17" t="s">
        <v>166</v>
      </c>
      <c r="Q13" s="58">
        <v>10</v>
      </c>
    </row>
    <row r="14" spans="1:17" ht="12">
      <c r="A14" s="24" t="s">
        <v>124</v>
      </c>
      <c r="B14" s="12" t="s">
        <v>125</v>
      </c>
      <c r="C14" s="2" t="s">
        <v>57</v>
      </c>
      <c r="D14" s="11" t="s">
        <v>130</v>
      </c>
      <c r="E14" s="14">
        <v>1</v>
      </c>
      <c r="F14">
        <v>1</v>
      </c>
      <c r="G14" s="15">
        <v>0.13</v>
      </c>
      <c r="H14" s="78">
        <f t="shared" si="0"/>
        <v>1</v>
      </c>
      <c r="I14" s="58" t="s">
        <v>67</v>
      </c>
      <c r="J14" s="3" t="s">
        <v>67</v>
      </c>
      <c r="K14" s="58">
        <v>1</v>
      </c>
      <c r="L14" s="3">
        <f>PRODUCT(K14,G14)</f>
        <v>0.13</v>
      </c>
      <c r="M14" s="58"/>
      <c r="N14" s="80"/>
      <c r="O14" s="3" t="s">
        <v>67</v>
      </c>
      <c r="P14" s="17" t="s">
        <v>166</v>
      </c>
      <c r="Q14" s="58">
        <v>15</v>
      </c>
    </row>
    <row r="15" spans="1:17" ht="12">
      <c r="A15" s="24" t="s">
        <v>392</v>
      </c>
      <c r="B15" s="12" t="s">
        <v>125</v>
      </c>
      <c r="C15" s="2" t="s">
        <v>57</v>
      </c>
      <c r="D15" s="11" t="s">
        <v>391</v>
      </c>
      <c r="E15" s="14">
        <v>1</v>
      </c>
      <c r="F15">
        <v>1</v>
      </c>
      <c r="G15" s="15">
        <v>0.13</v>
      </c>
      <c r="H15" s="78">
        <f t="shared" si="0"/>
        <v>4</v>
      </c>
      <c r="I15" s="58" t="s">
        <v>67</v>
      </c>
      <c r="J15" s="3" t="s">
        <v>67</v>
      </c>
      <c r="K15" s="58" t="s">
        <v>67</v>
      </c>
      <c r="L15" s="3" t="s">
        <v>67</v>
      </c>
      <c r="M15" s="58">
        <v>2</v>
      </c>
      <c r="N15" s="79">
        <f>PRODUCT(M15,2)</f>
        <v>4</v>
      </c>
      <c r="O15" s="3">
        <f>PRODUCT(N15,G15)</f>
        <v>0.52</v>
      </c>
      <c r="P15" s="17" t="s">
        <v>166</v>
      </c>
      <c r="Q15" s="58">
        <v>15</v>
      </c>
    </row>
    <row r="16" spans="1:17" ht="12">
      <c r="A16" s="24" t="s">
        <v>270</v>
      </c>
      <c r="B16" s="12" t="s">
        <v>125</v>
      </c>
      <c r="C16" s="2" t="s">
        <v>57</v>
      </c>
      <c r="D16" s="11" t="s">
        <v>271</v>
      </c>
      <c r="E16" s="14">
        <v>1</v>
      </c>
      <c r="F16" s="14">
        <v>1</v>
      </c>
      <c r="G16" s="15">
        <v>0.13</v>
      </c>
      <c r="H16" s="78">
        <f t="shared" si="0"/>
        <v>1</v>
      </c>
      <c r="I16" s="58">
        <v>1</v>
      </c>
      <c r="J16" s="3">
        <f>PRODUCT(I16,G16)</f>
        <v>0.13</v>
      </c>
      <c r="K16" s="58" t="s">
        <v>67</v>
      </c>
      <c r="L16" s="3" t="s">
        <v>67</v>
      </c>
      <c r="M16" s="58"/>
      <c r="N16" s="80"/>
      <c r="O16" s="3" t="s">
        <v>67</v>
      </c>
      <c r="P16" s="17" t="s">
        <v>166</v>
      </c>
      <c r="Q16" s="58">
        <v>10</v>
      </c>
    </row>
    <row r="17" spans="1:17" ht="12">
      <c r="A17" s="24" t="s">
        <v>30</v>
      </c>
      <c r="B17" s="12" t="s">
        <v>125</v>
      </c>
      <c r="C17" s="2" t="s">
        <v>57</v>
      </c>
      <c r="D17" s="11" t="s">
        <v>35</v>
      </c>
      <c r="E17" s="14">
        <v>1</v>
      </c>
      <c r="F17" s="14">
        <v>1</v>
      </c>
      <c r="G17" s="15">
        <v>0.13</v>
      </c>
      <c r="H17" s="78">
        <f t="shared" si="0"/>
        <v>4</v>
      </c>
      <c r="I17" s="58" t="s">
        <v>67</v>
      </c>
      <c r="J17" s="3" t="s">
        <v>67</v>
      </c>
      <c r="K17" s="58" t="s">
        <v>67</v>
      </c>
      <c r="L17" s="3" t="s">
        <v>67</v>
      </c>
      <c r="M17" s="58">
        <v>2</v>
      </c>
      <c r="N17" s="79">
        <f>PRODUCT(M17,2)</f>
        <v>4</v>
      </c>
      <c r="O17" s="3">
        <f>PRODUCT(N17,G17)</f>
        <v>0.52</v>
      </c>
      <c r="P17" s="17" t="s">
        <v>166</v>
      </c>
      <c r="Q17" s="58">
        <v>10</v>
      </c>
    </row>
    <row r="18" spans="1:17" ht="12">
      <c r="A18" s="24" t="s">
        <v>389</v>
      </c>
      <c r="B18" s="12" t="s">
        <v>125</v>
      </c>
      <c r="C18" s="2" t="s">
        <v>57</v>
      </c>
      <c r="D18" s="11" t="s">
        <v>408</v>
      </c>
      <c r="E18" s="14">
        <v>1</v>
      </c>
      <c r="F18" s="14">
        <v>1</v>
      </c>
      <c r="G18" s="15">
        <v>0.13</v>
      </c>
      <c r="H18" s="78">
        <f t="shared" si="0"/>
        <v>4</v>
      </c>
      <c r="I18" s="58" t="s">
        <v>67</v>
      </c>
      <c r="J18" s="3" t="s">
        <v>67</v>
      </c>
      <c r="K18" s="58" t="s">
        <v>67</v>
      </c>
      <c r="L18" s="3" t="s">
        <v>67</v>
      </c>
      <c r="M18" s="58">
        <v>2</v>
      </c>
      <c r="N18" s="79">
        <f>PRODUCT(M18,2)</f>
        <v>4</v>
      </c>
      <c r="O18" s="3">
        <f>PRODUCT(N18,G18)</f>
        <v>0.52</v>
      </c>
      <c r="P18" s="17" t="s">
        <v>166</v>
      </c>
      <c r="Q18" s="58">
        <v>10</v>
      </c>
    </row>
    <row r="19" spans="1:17" ht="12">
      <c r="A19" s="24" t="s">
        <v>272</v>
      </c>
      <c r="B19" s="12" t="s">
        <v>125</v>
      </c>
      <c r="C19" s="2" t="s">
        <v>57</v>
      </c>
      <c r="D19" s="11" t="s">
        <v>273</v>
      </c>
      <c r="E19" s="14">
        <v>1</v>
      </c>
      <c r="F19" s="14">
        <v>1</v>
      </c>
      <c r="G19" s="15">
        <v>0.13</v>
      </c>
      <c r="H19" s="78">
        <f t="shared" si="0"/>
        <v>2</v>
      </c>
      <c r="I19" s="58">
        <v>2</v>
      </c>
      <c r="J19" s="3">
        <f>PRODUCT(I19,G19)</f>
        <v>0.26</v>
      </c>
      <c r="K19" s="58" t="s">
        <v>67</v>
      </c>
      <c r="L19" s="3" t="s">
        <v>67</v>
      </c>
      <c r="M19" s="58"/>
      <c r="N19" s="80"/>
      <c r="O19" s="3" t="s">
        <v>67</v>
      </c>
      <c r="P19" s="17" t="s">
        <v>166</v>
      </c>
      <c r="Q19" s="58">
        <v>10</v>
      </c>
    </row>
    <row r="20" spans="1:17" ht="12">
      <c r="A20" s="24" t="s">
        <v>171</v>
      </c>
      <c r="B20" s="12" t="s">
        <v>125</v>
      </c>
      <c r="C20" s="2" t="s">
        <v>57</v>
      </c>
      <c r="D20" s="11" t="s">
        <v>172</v>
      </c>
      <c r="E20" s="14">
        <v>1</v>
      </c>
      <c r="F20" s="14">
        <v>1</v>
      </c>
      <c r="G20" s="15">
        <v>0.13</v>
      </c>
      <c r="H20" s="78">
        <f t="shared" si="0"/>
        <v>14</v>
      </c>
      <c r="I20" s="58" t="s">
        <v>67</v>
      </c>
      <c r="J20" s="3" t="s">
        <v>67</v>
      </c>
      <c r="K20" s="58">
        <v>2</v>
      </c>
      <c r="L20" s="3">
        <f>PRODUCT(K20,G20)</f>
        <v>0.26</v>
      </c>
      <c r="M20" s="58">
        <v>6</v>
      </c>
      <c r="N20" s="79">
        <f>PRODUCT(M20,2)</f>
        <v>12</v>
      </c>
      <c r="O20" s="3">
        <f>PRODUCT(N20,G20)</f>
        <v>1.56</v>
      </c>
      <c r="P20" s="17" t="s">
        <v>166</v>
      </c>
      <c r="Q20" s="58">
        <v>10</v>
      </c>
    </row>
    <row r="21" spans="1:17" ht="12">
      <c r="A21" s="24" t="s">
        <v>377</v>
      </c>
      <c r="B21" s="12" t="s">
        <v>125</v>
      </c>
      <c r="C21" s="2" t="s">
        <v>57</v>
      </c>
      <c r="D21" s="11" t="s">
        <v>378</v>
      </c>
      <c r="E21" s="14">
        <v>1</v>
      </c>
      <c r="F21" s="14">
        <v>1</v>
      </c>
      <c r="G21" s="15">
        <v>0.13</v>
      </c>
      <c r="H21" s="78">
        <f t="shared" si="0"/>
        <v>3</v>
      </c>
      <c r="I21" s="58" t="s">
        <v>67</v>
      </c>
      <c r="J21" s="3" t="s">
        <v>67</v>
      </c>
      <c r="K21" s="58">
        <v>3</v>
      </c>
      <c r="L21" s="3">
        <f>PRODUCT(K21,G21)</f>
        <v>0.39</v>
      </c>
      <c r="M21" s="58"/>
      <c r="N21" s="80"/>
      <c r="O21" s="3" t="s">
        <v>67</v>
      </c>
      <c r="P21" s="17" t="s">
        <v>166</v>
      </c>
      <c r="Q21" s="58">
        <v>10</v>
      </c>
    </row>
    <row r="22" spans="1:17" ht="12">
      <c r="A22" s="24" t="s">
        <v>379</v>
      </c>
      <c r="B22" s="12" t="s">
        <v>125</v>
      </c>
      <c r="C22" s="2" t="s">
        <v>57</v>
      </c>
      <c r="D22" s="11" t="s">
        <v>409</v>
      </c>
      <c r="E22" s="14">
        <v>1</v>
      </c>
      <c r="F22" s="14">
        <v>1</v>
      </c>
      <c r="G22" s="15">
        <v>0.13</v>
      </c>
      <c r="H22" s="78">
        <f t="shared" si="0"/>
        <v>4</v>
      </c>
      <c r="I22" s="58" t="s">
        <v>67</v>
      </c>
      <c r="J22" s="3" t="s">
        <v>67</v>
      </c>
      <c r="K22" s="58">
        <v>4</v>
      </c>
      <c r="L22" s="3">
        <f>PRODUCT(K22,G22)</f>
        <v>0.52</v>
      </c>
      <c r="M22" s="58"/>
      <c r="N22" s="80"/>
      <c r="O22" s="3" t="s">
        <v>67</v>
      </c>
      <c r="P22" s="17" t="s">
        <v>166</v>
      </c>
      <c r="Q22" s="58">
        <v>10</v>
      </c>
    </row>
    <row r="23" spans="1:17" ht="12">
      <c r="A23" s="24" t="s">
        <v>328</v>
      </c>
      <c r="B23" s="12" t="s">
        <v>125</v>
      </c>
      <c r="C23" s="2" t="s">
        <v>57</v>
      </c>
      <c r="D23" s="11" t="s">
        <v>330</v>
      </c>
      <c r="E23" s="14">
        <v>1</v>
      </c>
      <c r="F23" s="14">
        <v>1</v>
      </c>
      <c r="G23" s="15">
        <v>0.13</v>
      </c>
      <c r="H23" s="78">
        <f t="shared" si="0"/>
        <v>5</v>
      </c>
      <c r="I23" s="58" t="s">
        <v>67</v>
      </c>
      <c r="J23" s="3" t="s">
        <v>67</v>
      </c>
      <c r="K23" s="58">
        <v>5</v>
      </c>
      <c r="L23" s="3">
        <f>PRODUCT(K23,G23)</f>
        <v>0.65</v>
      </c>
      <c r="M23" s="58"/>
      <c r="N23" s="80"/>
      <c r="O23" s="3" t="s">
        <v>67</v>
      </c>
      <c r="P23" s="17" t="s">
        <v>166</v>
      </c>
      <c r="Q23" s="58">
        <v>10</v>
      </c>
    </row>
    <row r="24" spans="1:17" ht="12">
      <c r="A24" s="24" t="s">
        <v>274</v>
      </c>
      <c r="B24" s="12" t="s">
        <v>125</v>
      </c>
      <c r="C24" s="2" t="s">
        <v>57</v>
      </c>
      <c r="D24" s="11" t="s">
        <v>275</v>
      </c>
      <c r="E24" s="14">
        <v>1</v>
      </c>
      <c r="F24" s="14">
        <v>1</v>
      </c>
      <c r="G24" s="15">
        <v>0.13</v>
      </c>
      <c r="H24" s="78">
        <f t="shared" si="0"/>
        <v>2</v>
      </c>
      <c r="I24" s="58">
        <v>2</v>
      </c>
      <c r="J24" s="3">
        <f>PRODUCT(I24,G24)</f>
        <v>0.26</v>
      </c>
      <c r="K24" s="58" t="s">
        <v>67</v>
      </c>
      <c r="L24" s="3" t="s">
        <v>67</v>
      </c>
      <c r="M24" s="58"/>
      <c r="N24" s="80"/>
      <c r="O24" s="3" t="s">
        <v>67</v>
      </c>
      <c r="P24" s="17" t="s">
        <v>166</v>
      </c>
      <c r="Q24" s="58">
        <v>10</v>
      </c>
    </row>
    <row r="25" spans="1:17" ht="12">
      <c r="A25" s="24" t="s">
        <v>173</v>
      </c>
      <c r="B25" s="12" t="s">
        <v>125</v>
      </c>
      <c r="C25" s="2" t="s">
        <v>57</v>
      </c>
      <c r="D25" s="11" t="s">
        <v>133</v>
      </c>
      <c r="E25" s="14">
        <v>1</v>
      </c>
      <c r="F25">
        <v>1</v>
      </c>
      <c r="G25" s="15">
        <v>0.13</v>
      </c>
      <c r="H25" s="78">
        <f t="shared" si="0"/>
        <v>2</v>
      </c>
      <c r="I25" s="58" t="s">
        <v>67</v>
      </c>
      <c r="J25" s="3" t="s">
        <v>67</v>
      </c>
      <c r="K25" s="58">
        <v>2</v>
      </c>
      <c r="L25" s="3">
        <f>PRODUCT(K25,G25)</f>
        <v>0.26</v>
      </c>
      <c r="M25" s="58"/>
      <c r="N25" s="80"/>
      <c r="O25" s="3" t="s">
        <v>67</v>
      </c>
      <c r="P25" s="17" t="s">
        <v>166</v>
      </c>
      <c r="Q25" s="58">
        <v>10</v>
      </c>
    </row>
    <row r="26" spans="1:17" ht="12">
      <c r="A26" s="24" t="s">
        <v>276</v>
      </c>
      <c r="B26" s="12" t="s">
        <v>125</v>
      </c>
      <c r="C26" s="2" t="s">
        <v>57</v>
      </c>
      <c r="D26" s="11" t="s">
        <v>277</v>
      </c>
      <c r="E26" s="14">
        <v>1</v>
      </c>
      <c r="F26">
        <v>1</v>
      </c>
      <c r="G26" s="15">
        <v>0.13</v>
      </c>
      <c r="H26" s="78">
        <f t="shared" si="0"/>
        <v>6</v>
      </c>
      <c r="I26" s="58">
        <v>6</v>
      </c>
      <c r="J26" s="3">
        <f aca="true" t="shared" si="1" ref="J26:J31">PRODUCT(I26,G26)</f>
        <v>0.78</v>
      </c>
      <c r="K26" s="58" t="s">
        <v>67</v>
      </c>
      <c r="L26" s="3" t="s">
        <v>67</v>
      </c>
      <c r="M26" s="58"/>
      <c r="N26" s="80"/>
      <c r="O26" s="3" t="s">
        <v>67</v>
      </c>
      <c r="P26" s="17" t="s">
        <v>166</v>
      </c>
      <c r="Q26" s="58">
        <v>10</v>
      </c>
    </row>
    <row r="27" spans="1:17" ht="12">
      <c r="A27" s="24" t="s">
        <v>278</v>
      </c>
      <c r="B27" s="12" t="s">
        <v>125</v>
      </c>
      <c r="C27" s="2" t="s">
        <v>57</v>
      </c>
      <c r="D27" s="11" t="s">
        <v>279</v>
      </c>
      <c r="E27" s="14">
        <v>1</v>
      </c>
      <c r="F27">
        <v>1</v>
      </c>
      <c r="G27" s="15">
        <v>0.13</v>
      </c>
      <c r="H27" s="78">
        <f t="shared" si="0"/>
        <v>1</v>
      </c>
      <c r="I27" s="58">
        <v>1</v>
      </c>
      <c r="J27" s="3">
        <f t="shared" si="1"/>
        <v>0.13</v>
      </c>
      <c r="K27" s="58" t="s">
        <v>67</v>
      </c>
      <c r="L27" s="3" t="s">
        <v>67</v>
      </c>
      <c r="M27" s="58"/>
      <c r="N27" s="80"/>
      <c r="O27" s="3" t="s">
        <v>67</v>
      </c>
      <c r="P27" s="17" t="s">
        <v>166</v>
      </c>
      <c r="Q27" s="58">
        <v>10</v>
      </c>
    </row>
    <row r="28" spans="1:17" ht="12">
      <c r="A28" s="24" t="s">
        <v>280</v>
      </c>
      <c r="B28" s="12" t="s">
        <v>125</v>
      </c>
      <c r="C28" s="2" t="s">
        <v>57</v>
      </c>
      <c r="D28" s="11" t="s">
        <v>281</v>
      </c>
      <c r="E28" s="14">
        <v>1</v>
      </c>
      <c r="F28">
        <v>1</v>
      </c>
      <c r="G28" s="15">
        <v>0.13</v>
      </c>
      <c r="H28" s="78">
        <f t="shared" si="0"/>
        <v>6</v>
      </c>
      <c r="I28" s="58">
        <v>6</v>
      </c>
      <c r="J28" s="3">
        <f t="shared" si="1"/>
        <v>0.78</v>
      </c>
      <c r="K28" s="58" t="s">
        <v>67</v>
      </c>
      <c r="L28" s="3" t="s">
        <v>67</v>
      </c>
      <c r="M28" s="58"/>
      <c r="N28" s="80"/>
      <c r="O28" s="3" t="s">
        <v>67</v>
      </c>
      <c r="P28" s="17" t="s">
        <v>166</v>
      </c>
      <c r="Q28" s="58">
        <v>10</v>
      </c>
    </row>
    <row r="29" spans="1:17" ht="12">
      <c r="A29" s="24" t="s">
        <v>282</v>
      </c>
      <c r="B29" s="12" t="s">
        <v>125</v>
      </c>
      <c r="C29" s="2" t="s">
        <v>57</v>
      </c>
      <c r="D29" s="11" t="s">
        <v>283</v>
      </c>
      <c r="E29" s="14">
        <v>1</v>
      </c>
      <c r="F29">
        <v>1</v>
      </c>
      <c r="G29" s="15">
        <v>0.13</v>
      </c>
      <c r="H29" s="78">
        <f t="shared" si="0"/>
        <v>2</v>
      </c>
      <c r="I29" s="58">
        <v>2</v>
      </c>
      <c r="J29" s="3">
        <f t="shared" si="1"/>
        <v>0.26</v>
      </c>
      <c r="K29" s="58" t="s">
        <v>67</v>
      </c>
      <c r="L29" s="3" t="s">
        <v>67</v>
      </c>
      <c r="M29" s="58"/>
      <c r="N29" s="80"/>
      <c r="O29" s="3" t="s">
        <v>67</v>
      </c>
      <c r="P29" s="17" t="s">
        <v>166</v>
      </c>
      <c r="Q29" s="58">
        <v>10</v>
      </c>
    </row>
    <row r="30" spans="1:17" ht="12">
      <c r="A30" s="24" t="s">
        <v>284</v>
      </c>
      <c r="B30" s="12" t="s">
        <v>125</v>
      </c>
      <c r="C30" s="2" t="s">
        <v>57</v>
      </c>
      <c r="D30" s="11" t="s">
        <v>285</v>
      </c>
      <c r="E30" s="14">
        <v>1</v>
      </c>
      <c r="F30">
        <v>1</v>
      </c>
      <c r="G30" s="15">
        <v>0.13</v>
      </c>
      <c r="H30" s="78">
        <f t="shared" si="0"/>
        <v>2</v>
      </c>
      <c r="I30" s="58">
        <v>2</v>
      </c>
      <c r="J30" s="3">
        <f t="shared" si="1"/>
        <v>0.26</v>
      </c>
      <c r="K30" s="58" t="s">
        <v>67</v>
      </c>
      <c r="L30" s="3" t="s">
        <v>67</v>
      </c>
      <c r="M30" s="58"/>
      <c r="N30" s="80"/>
      <c r="O30" s="3" t="s">
        <v>67</v>
      </c>
      <c r="P30" s="17" t="s">
        <v>166</v>
      </c>
      <c r="Q30" s="58">
        <v>10</v>
      </c>
    </row>
    <row r="31" spans="1:17" ht="12">
      <c r="A31" s="24" t="s">
        <v>31</v>
      </c>
      <c r="B31" s="12" t="s">
        <v>125</v>
      </c>
      <c r="C31" s="2" t="s">
        <v>57</v>
      </c>
      <c r="D31" s="11" t="s">
        <v>36</v>
      </c>
      <c r="E31" s="14">
        <v>1</v>
      </c>
      <c r="F31">
        <v>1</v>
      </c>
      <c r="G31" s="15">
        <v>0.13</v>
      </c>
      <c r="H31" s="78">
        <f t="shared" si="0"/>
        <v>28</v>
      </c>
      <c r="I31" s="58">
        <v>26</v>
      </c>
      <c r="J31" s="3">
        <f t="shared" si="1"/>
        <v>3.38</v>
      </c>
      <c r="K31" s="58">
        <v>2</v>
      </c>
      <c r="L31" s="3">
        <f aca="true" t="shared" si="2" ref="L31:L43">PRODUCT(K31,G31)</f>
        <v>0.26</v>
      </c>
      <c r="M31" s="58"/>
      <c r="N31" s="80"/>
      <c r="O31" s="3" t="s">
        <v>67</v>
      </c>
      <c r="P31" s="17" t="s">
        <v>166</v>
      </c>
      <c r="Q31" s="58">
        <v>17</v>
      </c>
    </row>
    <row r="32" spans="1:17" ht="12">
      <c r="A32" s="24" t="s">
        <v>174</v>
      </c>
      <c r="B32" s="12" t="s">
        <v>125</v>
      </c>
      <c r="C32" s="2" t="s">
        <v>57</v>
      </c>
      <c r="D32" s="11" t="s">
        <v>175</v>
      </c>
      <c r="E32" s="14">
        <v>1</v>
      </c>
      <c r="F32">
        <v>1</v>
      </c>
      <c r="G32" s="15">
        <v>0.13</v>
      </c>
      <c r="H32" s="78">
        <f t="shared" si="0"/>
        <v>14</v>
      </c>
      <c r="I32" s="58" t="s">
        <v>67</v>
      </c>
      <c r="J32" s="3" t="s">
        <v>67</v>
      </c>
      <c r="K32" s="58">
        <v>14</v>
      </c>
      <c r="L32" s="3">
        <f t="shared" si="2"/>
        <v>1.82</v>
      </c>
      <c r="M32" s="58"/>
      <c r="N32" s="80"/>
      <c r="O32" s="3" t="s">
        <v>67</v>
      </c>
      <c r="P32" s="17" t="s">
        <v>166</v>
      </c>
      <c r="Q32" s="58">
        <v>10</v>
      </c>
    </row>
    <row r="33" spans="1:17" ht="12">
      <c r="A33" s="24" t="s">
        <v>286</v>
      </c>
      <c r="B33" s="12" t="s">
        <v>125</v>
      </c>
      <c r="C33" s="2" t="s">
        <v>57</v>
      </c>
      <c r="D33" s="11" t="s">
        <v>287</v>
      </c>
      <c r="E33" s="14">
        <v>1</v>
      </c>
      <c r="F33">
        <v>1</v>
      </c>
      <c r="G33" s="15">
        <v>0.13</v>
      </c>
      <c r="H33" s="78">
        <f t="shared" si="0"/>
        <v>7</v>
      </c>
      <c r="I33" s="58">
        <v>1</v>
      </c>
      <c r="J33" s="3">
        <f>PRODUCT(I33,G33)</f>
        <v>0.13</v>
      </c>
      <c r="K33" s="58">
        <v>6</v>
      </c>
      <c r="L33" s="3">
        <f t="shared" si="2"/>
        <v>0.78</v>
      </c>
      <c r="M33" s="58"/>
      <c r="N33" s="80"/>
      <c r="O33" s="3" t="s">
        <v>67</v>
      </c>
      <c r="P33" s="17" t="s">
        <v>166</v>
      </c>
      <c r="Q33" s="58">
        <v>10</v>
      </c>
    </row>
    <row r="34" spans="1:17" ht="12">
      <c r="A34" s="24" t="s">
        <v>32</v>
      </c>
      <c r="B34" s="12" t="s">
        <v>125</v>
      </c>
      <c r="C34" s="2" t="s">
        <v>57</v>
      </c>
      <c r="D34" s="11" t="s">
        <v>37</v>
      </c>
      <c r="E34" s="14">
        <v>1</v>
      </c>
      <c r="F34">
        <v>1</v>
      </c>
      <c r="G34" s="15">
        <v>0.13</v>
      </c>
      <c r="H34" s="78">
        <f t="shared" si="0"/>
        <v>4</v>
      </c>
      <c r="I34" s="58">
        <v>2</v>
      </c>
      <c r="J34" s="3">
        <f>PRODUCT(I34,G34)</f>
        <v>0.26</v>
      </c>
      <c r="K34" s="58">
        <v>2</v>
      </c>
      <c r="L34" s="3">
        <f t="shared" si="2"/>
        <v>0.26</v>
      </c>
      <c r="M34" s="58"/>
      <c r="N34" s="80"/>
      <c r="O34" s="3" t="s">
        <v>67</v>
      </c>
      <c r="P34" s="17" t="s">
        <v>166</v>
      </c>
      <c r="Q34" s="58">
        <v>16</v>
      </c>
    </row>
    <row r="35" spans="1:17" s="14" customFormat="1" ht="12">
      <c r="A35" s="24" t="s">
        <v>400</v>
      </c>
      <c r="B35" s="20" t="s">
        <v>125</v>
      </c>
      <c r="C35" s="21" t="s">
        <v>57</v>
      </c>
      <c r="D35" s="11" t="s">
        <v>393</v>
      </c>
      <c r="E35" s="14">
        <v>1</v>
      </c>
      <c r="F35" s="14">
        <v>1</v>
      </c>
      <c r="G35" s="15">
        <v>0.13</v>
      </c>
      <c r="H35" s="78">
        <f t="shared" si="0"/>
        <v>8</v>
      </c>
      <c r="I35" s="58" t="s">
        <v>67</v>
      </c>
      <c r="J35" s="15" t="s">
        <v>67</v>
      </c>
      <c r="K35" s="58" t="s">
        <v>67</v>
      </c>
      <c r="L35" s="3" t="s">
        <v>67</v>
      </c>
      <c r="M35" s="58">
        <v>4</v>
      </c>
      <c r="N35" s="79">
        <f>PRODUCT(M35,2)</f>
        <v>8</v>
      </c>
      <c r="O35" s="3">
        <f>PRODUCT(N35,G35)</f>
        <v>1.04</v>
      </c>
      <c r="P35" s="17" t="s">
        <v>166</v>
      </c>
      <c r="Q35" s="58">
        <v>14</v>
      </c>
    </row>
    <row r="36" spans="1:17" s="14" customFormat="1" ht="12">
      <c r="A36" s="24" t="s">
        <v>176</v>
      </c>
      <c r="B36" s="20" t="s">
        <v>125</v>
      </c>
      <c r="C36" s="21" t="s">
        <v>57</v>
      </c>
      <c r="D36" s="11" t="s">
        <v>177</v>
      </c>
      <c r="E36" s="14">
        <v>1</v>
      </c>
      <c r="F36" s="14">
        <v>1</v>
      </c>
      <c r="G36" s="15">
        <v>0.13</v>
      </c>
      <c r="H36" s="78">
        <f aca="true" t="shared" si="3" ref="H36:H60">SUM(I36,K36,N36)</f>
        <v>1</v>
      </c>
      <c r="I36" s="58" t="s">
        <v>67</v>
      </c>
      <c r="J36" s="15" t="s">
        <v>67</v>
      </c>
      <c r="K36" s="58">
        <v>1</v>
      </c>
      <c r="L36" s="3">
        <f t="shared" si="2"/>
        <v>0.13</v>
      </c>
      <c r="M36" s="58"/>
      <c r="N36" s="80"/>
      <c r="O36" s="3" t="s">
        <v>67</v>
      </c>
      <c r="P36" s="17" t="s">
        <v>166</v>
      </c>
      <c r="Q36" s="58">
        <v>14</v>
      </c>
    </row>
    <row r="37" spans="1:17" s="14" customFormat="1" ht="12">
      <c r="A37" s="24" t="s">
        <v>288</v>
      </c>
      <c r="B37" s="20" t="s">
        <v>125</v>
      </c>
      <c r="C37" s="21" t="s">
        <v>57</v>
      </c>
      <c r="D37" s="11" t="s">
        <v>289</v>
      </c>
      <c r="E37" s="14">
        <v>1</v>
      </c>
      <c r="F37" s="14">
        <v>1</v>
      </c>
      <c r="G37" s="15">
        <v>0.13</v>
      </c>
      <c r="H37" s="78">
        <f t="shared" si="3"/>
        <v>15</v>
      </c>
      <c r="I37" s="58">
        <v>9</v>
      </c>
      <c r="J37" s="15">
        <f>PRODUCT(I37,G37)</f>
        <v>1.17</v>
      </c>
      <c r="K37" s="58">
        <v>6</v>
      </c>
      <c r="L37" s="3">
        <f t="shared" si="2"/>
        <v>0.78</v>
      </c>
      <c r="M37" s="58"/>
      <c r="N37" s="80"/>
      <c r="O37" s="3" t="s">
        <v>67</v>
      </c>
      <c r="P37" s="17" t="s">
        <v>166</v>
      </c>
      <c r="Q37" s="58">
        <v>14</v>
      </c>
    </row>
    <row r="38" spans="1:17" s="14" customFormat="1" ht="12">
      <c r="A38" s="24" t="s">
        <v>290</v>
      </c>
      <c r="B38" s="20" t="s">
        <v>125</v>
      </c>
      <c r="C38" s="21" t="s">
        <v>57</v>
      </c>
      <c r="D38" s="11" t="s">
        <v>291</v>
      </c>
      <c r="E38" s="14">
        <v>1</v>
      </c>
      <c r="F38" s="14">
        <v>1</v>
      </c>
      <c r="G38" s="15">
        <v>0.13</v>
      </c>
      <c r="H38" s="78">
        <f t="shared" si="3"/>
        <v>2</v>
      </c>
      <c r="I38" s="58">
        <v>1</v>
      </c>
      <c r="J38" s="15">
        <f>PRODUCT(I38,G38)</f>
        <v>0.13</v>
      </c>
      <c r="K38" s="58">
        <v>1</v>
      </c>
      <c r="L38" s="3">
        <f t="shared" si="2"/>
        <v>0.13</v>
      </c>
      <c r="M38" s="58"/>
      <c r="N38" s="80"/>
      <c r="O38" s="3" t="s">
        <v>67</v>
      </c>
      <c r="P38" s="17" t="s">
        <v>166</v>
      </c>
      <c r="Q38" s="58">
        <v>14</v>
      </c>
    </row>
    <row r="39" spans="1:17" s="14" customFormat="1" ht="12">
      <c r="A39" s="24" t="s">
        <v>401</v>
      </c>
      <c r="B39" s="20" t="s">
        <v>125</v>
      </c>
      <c r="C39" s="21" t="s">
        <v>57</v>
      </c>
      <c r="D39" s="11" t="s">
        <v>332</v>
      </c>
      <c r="E39" s="14">
        <v>1</v>
      </c>
      <c r="F39" s="14">
        <v>1</v>
      </c>
      <c r="G39" s="15">
        <v>0.13</v>
      </c>
      <c r="H39" s="78">
        <f t="shared" si="3"/>
        <v>4</v>
      </c>
      <c r="I39" s="58" t="s">
        <v>67</v>
      </c>
      <c r="J39" s="15" t="s">
        <v>67</v>
      </c>
      <c r="K39" s="58" t="s">
        <v>67</v>
      </c>
      <c r="L39" s="3" t="s">
        <v>67</v>
      </c>
      <c r="M39" s="58">
        <v>2</v>
      </c>
      <c r="N39" s="79">
        <f>PRODUCT(M39,2)</f>
        <v>4</v>
      </c>
      <c r="O39" s="3">
        <f>PRODUCT(N39,G39)</f>
        <v>0.52</v>
      </c>
      <c r="P39" s="17" t="s">
        <v>166</v>
      </c>
      <c r="Q39" s="58">
        <v>14</v>
      </c>
    </row>
    <row r="40" spans="1:17" s="14" customFormat="1" ht="12">
      <c r="A40" s="24" t="s">
        <v>380</v>
      </c>
      <c r="B40" s="20" t="s">
        <v>125</v>
      </c>
      <c r="C40" s="21" t="s">
        <v>57</v>
      </c>
      <c r="D40" s="11" t="s">
        <v>331</v>
      </c>
      <c r="E40" s="14">
        <v>1</v>
      </c>
      <c r="F40" s="14">
        <v>1</v>
      </c>
      <c r="G40" s="15">
        <v>0.13</v>
      </c>
      <c r="H40" s="78">
        <f t="shared" si="3"/>
        <v>4</v>
      </c>
      <c r="I40" s="58">
        <v>3</v>
      </c>
      <c r="J40" s="15">
        <f>PRODUCT(I40,G40)</f>
        <v>0.39</v>
      </c>
      <c r="K40" s="58">
        <v>1</v>
      </c>
      <c r="L40" s="3">
        <f t="shared" si="2"/>
        <v>0.13</v>
      </c>
      <c r="M40" s="58"/>
      <c r="N40" s="80"/>
      <c r="O40" s="3" t="s">
        <v>67</v>
      </c>
      <c r="P40" s="17" t="s">
        <v>166</v>
      </c>
      <c r="Q40" s="58">
        <v>14</v>
      </c>
    </row>
    <row r="41" spans="1:17" s="14" customFormat="1" ht="12">
      <c r="A41" s="24" t="s">
        <v>292</v>
      </c>
      <c r="B41" s="20" t="s">
        <v>125</v>
      </c>
      <c r="C41" s="21" t="s">
        <v>57</v>
      </c>
      <c r="D41" s="11" t="s">
        <v>293</v>
      </c>
      <c r="E41" s="14">
        <v>1</v>
      </c>
      <c r="F41" s="14">
        <v>1</v>
      </c>
      <c r="G41" s="15">
        <v>0.13</v>
      </c>
      <c r="H41" s="78">
        <f t="shared" si="3"/>
        <v>4</v>
      </c>
      <c r="I41" s="58">
        <v>3</v>
      </c>
      <c r="J41" s="15">
        <f>PRODUCT(I41,G41)</f>
        <v>0.39</v>
      </c>
      <c r="K41" s="58">
        <v>1</v>
      </c>
      <c r="L41" s="3">
        <f t="shared" si="2"/>
        <v>0.13</v>
      </c>
      <c r="M41" s="58"/>
      <c r="N41" s="80"/>
      <c r="O41" s="3" t="s">
        <v>67</v>
      </c>
      <c r="P41" s="17" t="s">
        <v>166</v>
      </c>
      <c r="Q41" s="58">
        <v>14</v>
      </c>
    </row>
    <row r="42" spans="1:17" s="14" customFormat="1" ht="12">
      <c r="A42" s="24" t="s">
        <v>294</v>
      </c>
      <c r="B42" s="20" t="s">
        <v>125</v>
      </c>
      <c r="C42" s="21" t="s">
        <v>57</v>
      </c>
      <c r="D42" s="11" t="s">
        <v>295</v>
      </c>
      <c r="E42" s="14">
        <v>1</v>
      </c>
      <c r="F42" s="14">
        <v>1</v>
      </c>
      <c r="G42" s="15">
        <v>0.13</v>
      </c>
      <c r="H42" s="78">
        <f t="shared" si="3"/>
        <v>16</v>
      </c>
      <c r="I42" s="58">
        <v>2</v>
      </c>
      <c r="J42" s="15">
        <f>PRODUCT(I42,G42)</f>
        <v>0.26</v>
      </c>
      <c r="K42" s="58">
        <v>14</v>
      </c>
      <c r="L42" s="3">
        <f t="shared" si="2"/>
        <v>1.82</v>
      </c>
      <c r="M42" s="58"/>
      <c r="N42" s="80"/>
      <c r="O42" s="3" t="s">
        <v>67</v>
      </c>
      <c r="P42" s="17" t="s">
        <v>166</v>
      </c>
      <c r="Q42" s="58">
        <v>14</v>
      </c>
    </row>
    <row r="43" spans="1:17" s="14" customFormat="1" ht="12">
      <c r="A43" s="24" t="s">
        <v>178</v>
      </c>
      <c r="B43" s="20" t="s">
        <v>125</v>
      </c>
      <c r="C43" s="21" t="s">
        <v>57</v>
      </c>
      <c r="D43" s="11" t="s">
        <v>179</v>
      </c>
      <c r="E43" s="14">
        <v>1</v>
      </c>
      <c r="F43" s="14">
        <v>1</v>
      </c>
      <c r="G43" s="15">
        <v>0.13</v>
      </c>
      <c r="H43" s="78">
        <f t="shared" si="3"/>
        <v>2</v>
      </c>
      <c r="I43" s="58">
        <v>1</v>
      </c>
      <c r="J43" s="15">
        <f>PRODUCT(I43,G43)</f>
        <v>0.13</v>
      </c>
      <c r="K43" s="58">
        <v>1</v>
      </c>
      <c r="L43" s="3">
        <f t="shared" si="2"/>
        <v>0.13</v>
      </c>
      <c r="M43" s="58"/>
      <c r="N43" s="80"/>
      <c r="O43" s="3" t="s">
        <v>67</v>
      </c>
      <c r="P43" s="17" t="s">
        <v>166</v>
      </c>
      <c r="Q43" s="58">
        <v>10</v>
      </c>
    </row>
    <row r="44" spans="1:17" s="14" customFormat="1" ht="12">
      <c r="A44" s="24" t="s">
        <v>180</v>
      </c>
      <c r="B44" s="20" t="s">
        <v>125</v>
      </c>
      <c r="C44" s="21" t="s">
        <v>57</v>
      </c>
      <c r="D44" s="11" t="s">
        <v>181</v>
      </c>
      <c r="E44" s="14">
        <v>1</v>
      </c>
      <c r="F44" s="14">
        <v>1</v>
      </c>
      <c r="G44" s="15">
        <v>0.13</v>
      </c>
      <c r="H44" s="78">
        <f t="shared" si="3"/>
        <v>2</v>
      </c>
      <c r="I44" s="58">
        <v>2</v>
      </c>
      <c r="J44" s="15">
        <f>PRODUCT(I44,G44)</f>
        <v>0.26</v>
      </c>
      <c r="K44" s="58" t="s">
        <v>67</v>
      </c>
      <c r="L44" s="3" t="s">
        <v>67</v>
      </c>
      <c r="M44" s="58"/>
      <c r="N44" s="80"/>
      <c r="O44" s="3" t="s">
        <v>67</v>
      </c>
      <c r="P44" s="17" t="s">
        <v>166</v>
      </c>
      <c r="Q44" s="58">
        <v>10</v>
      </c>
    </row>
    <row r="45" spans="1:17" s="14" customFormat="1" ht="12">
      <c r="A45" s="24" t="s">
        <v>182</v>
      </c>
      <c r="B45" s="20" t="s">
        <v>125</v>
      </c>
      <c r="C45" s="21" t="s">
        <v>57</v>
      </c>
      <c r="D45" s="11" t="s">
        <v>183</v>
      </c>
      <c r="E45" s="14">
        <v>1</v>
      </c>
      <c r="F45" s="14">
        <v>1</v>
      </c>
      <c r="G45" s="15">
        <v>0.13</v>
      </c>
      <c r="H45" s="78">
        <f t="shared" si="3"/>
        <v>1</v>
      </c>
      <c r="I45" s="58" t="s">
        <v>67</v>
      </c>
      <c r="J45" s="15" t="s">
        <v>67</v>
      </c>
      <c r="K45" s="58">
        <v>1</v>
      </c>
      <c r="L45" s="3">
        <f>PRODUCT(K45,G45)</f>
        <v>0.13</v>
      </c>
      <c r="M45" s="58"/>
      <c r="N45" s="80"/>
      <c r="O45" s="3" t="s">
        <v>67</v>
      </c>
      <c r="P45" s="17" t="s">
        <v>166</v>
      </c>
      <c r="Q45" s="58">
        <v>10</v>
      </c>
    </row>
    <row r="46" spans="1:17" ht="12">
      <c r="A46" s="24" t="s">
        <v>184</v>
      </c>
      <c r="B46" s="12" t="s">
        <v>125</v>
      </c>
      <c r="C46" s="2" t="s">
        <v>57</v>
      </c>
      <c r="D46" s="11" t="s">
        <v>185</v>
      </c>
      <c r="E46" s="14">
        <v>1</v>
      </c>
      <c r="F46" s="14">
        <v>1</v>
      </c>
      <c r="G46" s="15">
        <v>0.13</v>
      </c>
      <c r="H46" s="78">
        <f t="shared" si="3"/>
        <v>1</v>
      </c>
      <c r="I46" s="58">
        <v>1</v>
      </c>
      <c r="J46" s="3">
        <f>PRODUCT(I46,G46)</f>
        <v>0.13</v>
      </c>
      <c r="K46" s="58" t="s">
        <v>67</v>
      </c>
      <c r="L46" s="3" t="s">
        <v>67</v>
      </c>
      <c r="M46" s="58"/>
      <c r="N46" s="80"/>
      <c r="O46" s="3" t="s">
        <v>67</v>
      </c>
      <c r="P46" s="17" t="s">
        <v>166</v>
      </c>
      <c r="Q46" s="58">
        <v>10</v>
      </c>
    </row>
    <row r="47" spans="1:17" ht="12">
      <c r="A47" s="24" t="s">
        <v>8</v>
      </c>
      <c r="B47" s="12" t="s">
        <v>125</v>
      </c>
      <c r="C47" s="2" t="s">
        <v>57</v>
      </c>
      <c r="D47" s="11" t="s">
        <v>38</v>
      </c>
      <c r="E47" s="14">
        <v>1</v>
      </c>
      <c r="F47" s="14">
        <v>1</v>
      </c>
      <c r="G47" s="15">
        <v>0.13</v>
      </c>
      <c r="H47" s="78">
        <f t="shared" si="3"/>
        <v>3</v>
      </c>
      <c r="I47" s="58">
        <v>3</v>
      </c>
      <c r="J47" s="3">
        <f>PRODUCT(I47,G47)</f>
        <v>0.39</v>
      </c>
      <c r="K47" s="58" t="s">
        <v>67</v>
      </c>
      <c r="L47" s="3" t="s">
        <v>67</v>
      </c>
      <c r="M47" s="58"/>
      <c r="N47" s="80"/>
      <c r="O47" s="3" t="s">
        <v>67</v>
      </c>
      <c r="P47" s="17" t="s">
        <v>166</v>
      </c>
      <c r="Q47" s="58">
        <v>10</v>
      </c>
    </row>
    <row r="48" spans="1:17" ht="12">
      <c r="A48" s="24" t="s">
        <v>53</v>
      </c>
      <c r="B48" s="12" t="s">
        <v>125</v>
      </c>
      <c r="C48" s="2" t="s">
        <v>57</v>
      </c>
      <c r="D48" s="11" t="s">
        <v>132</v>
      </c>
      <c r="E48" s="14">
        <v>1</v>
      </c>
      <c r="F48">
        <v>1</v>
      </c>
      <c r="G48" s="15">
        <v>0.13</v>
      </c>
      <c r="H48" s="78">
        <f t="shared" si="3"/>
        <v>42</v>
      </c>
      <c r="I48" s="58">
        <v>13</v>
      </c>
      <c r="J48" s="3">
        <f>PRODUCT(I48,G48)</f>
        <v>1.69</v>
      </c>
      <c r="K48" s="58">
        <v>19</v>
      </c>
      <c r="L48" s="3">
        <f>PRODUCT(K48,G48)</f>
        <v>2.47</v>
      </c>
      <c r="M48" s="58">
        <v>5</v>
      </c>
      <c r="N48" s="79">
        <f>PRODUCT(M48,2)</f>
        <v>10</v>
      </c>
      <c r="O48" s="3">
        <f>PRODUCT(N48,G48)</f>
        <v>1.3</v>
      </c>
      <c r="P48" s="17" t="s">
        <v>166</v>
      </c>
      <c r="Q48" s="58">
        <v>10</v>
      </c>
    </row>
    <row r="49" spans="1:17" ht="12">
      <c r="A49" s="24" t="s">
        <v>296</v>
      </c>
      <c r="B49" s="12" t="s">
        <v>125</v>
      </c>
      <c r="C49" s="2" t="s">
        <v>57</v>
      </c>
      <c r="D49" s="11" t="s">
        <v>297</v>
      </c>
      <c r="E49" s="14">
        <v>1</v>
      </c>
      <c r="F49">
        <v>1</v>
      </c>
      <c r="G49" s="15">
        <v>0.13</v>
      </c>
      <c r="H49" s="78">
        <f t="shared" si="3"/>
        <v>0</v>
      </c>
      <c r="I49" s="58" t="s">
        <v>298</v>
      </c>
      <c r="J49" s="3" t="s">
        <v>67</v>
      </c>
      <c r="K49" s="58" t="s">
        <v>67</v>
      </c>
      <c r="L49" s="3" t="s">
        <v>67</v>
      </c>
      <c r="M49" s="58"/>
      <c r="N49" s="80"/>
      <c r="O49" s="3" t="s">
        <v>67</v>
      </c>
      <c r="P49" s="17" t="s">
        <v>166</v>
      </c>
      <c r="Q49" s="58">
        <v>10</v>
      </c>
    </row>
    <row r="50" spans="1:17" ht="12">
      <c r="A50" s="24" t="s">
        <v>54</v>
      </c>
      <c r="B50" s="12" t="s">
        <v>125</v>
      </c>
      <c r="C50" s="2" t="s">
        <v>57</v>
      </c>
      <c r="D50" s="11" t="s">
        <v>42</v>
      </c>
      <c r="E50" s="14">
        <v>1</v>
      </c>
      <c r="F50" s="14">
        <v>1</v>
      </c>
      <c r="G50" s="15">
        <v>0.13</v>
      </c>
      <c r="H50" s="78">
        <f t="shared" si="3"/>
        <v>1</v>
      </c>
      <c r="I50" s="58" t="s">
        <v>298</v>
      </c>
      <c r="J50" s="3" t="s">
        <v>67</v>
      </c>
      <c r="K50" s="58">
        <v>1</v>
      </c>
      <c r="L50" s="3">
        <f>PRODUCT(K50,G50)</f>
        <v>0.13</v>
      </c>
      <c r="M50" s="58"/>
      <c r="N50" s="80"/>
      <c r="O50" s="3" t="s">
        <v>67</v>
      </c>
      <c r="P50" s="17" t="s">
        <v>166</v>
      </c>
      <c r="Q50" s="58">
        <v>10</v>
      </c>
    </row>
    <row r="51" spans="1:17" ht="12">
      <c r="A51" s="24" t="s">
        <v>55</v>
      </c>
      <c r="B51" s="12" t="s">
        <v>125</v>
      </c>
      <c r="C51" s="2" t="s">
        <v>57</v>
      </c>
      <c r="D51" s="11" t="s">
        <v>41</v>
      </c>
      <c r="E51" s="14">
        <v>1</v>
      </c>
      <c r="F51" s="14">
        <v>1</v>
      </c>
      <c r="G51" s="15">
        <v>0.13</v>
      </c>
      <c r="H51" s="78">
        <f t="shared" si="3"/>
        <v>0</v>
      </c>
      <c r="I51" s="58" t="s">
        <v>298</v>
      </c>
      <c r="J51" s="3" t="s">
        <v>67</v>
      </c>
      <c r="K51" s="58" t="s">
        <v>67</v>
      </c>
      <c r="L51" s="3" t="s">
        <v>67</v>
      </c>
      <c r="M51" s="58"/>
      <c r="N51" s="80"/>
      <c r="O51" s="3" t="s">
        <v>67</v>
      </c>
      <c r="P51" s="17" t="s">
        <v>166</v>
      </c>
      <c r="Q51" s="58">
        <v>10</v>
      </c>
    </row>
    <row r="52" spans="1:17" ht="12">
      <c r="A52" s="24" t="s">
        <v>299</v>
      </c>
      <c r="B52" s="12" t="s">
        <v>125</v>
      </c>
      <c r="C52" s="2" t="s">
        <v>57</v>
      </c>
      <c r="D52" s="11" t="s">
        <v>300</v>
      </c>
      <c r="E52" s="14">
        <v>1</v>
      </c>
      <c r="F52" s="14">
        <v>1</v>
      </c>
      <c r="G52" s="15">
        <v>0.13</v>
      </c>
      <c r="H52" s="78">
        <f t="shared" si="3"/>
        <v>7</v>
      </c>
      <c r="I52" s="58">
        <v>1</v>
      </c>
      <c r="J52" s="3">
        <f>PRODUCT(I52,G52)</f>
        <v>0.13</v>
      </c>
      <c r="K52" s="58">
        <v>4</v>
      </c>
      <c r="L52" s="3">
        <f>PRODUCT(K52,G52)</f>
        <v>0.52</v>
      </c>
      <c r="M52" s="58">
        <v>1</v>
      </c>
      <c r="N52" s="79">
        <f>PRODUCT(M52,2)</f>
        <v>2</v>
      </c>
      <c r="O52" s="3">
        <f>PRODUCT(N52,G52)</f>
        <v>0.26</v>
      </c>
      <c r="P52" s="17" t="s">
        <v>166</v>
      </c>
      <c r="Q52" s="58">
        <v>10</v>
      </c>
    </row>
    <row r="53" spans="1:17" ht="12">
      <c r="A53" s="24" t="s">
        <v>301</v>
      </c>
      <c r="B53" s="12" t="s">
        <v>125</v>
      </c>
      <c r="C53" s="2" t="s">
        <v>57</v>
      </c>
      <c r="D53" s="11" t="s">
        <v>302</v>
      </c>
      <c r="E53" s="14">
        <v>1</v>
      </c>
      <c r="F53" s="14">
        <v>1</v>
      </c>
      <c r="G53" s="15">
        <v>0.13</v>
      </c>
      <c r="H53" s="78">
        <f t="shared" si="3"/>
        <v>0</v>
      </c>
      <c r="I53" s="58" t="s">
        <v>298</v>
      </c>
      <c r="J53" s="3" t="s">
        <v>67</v>
      </c>
      <c r="K53" s="58" t="s">
        <v>67</v>
      </c>
      <c r="L53" s="3" t="s">
        <v>67</v>
      </c>
      <c r="M53" s="58"/>
      <c r="N53" s="80"/>
      <c r="O53" s="3" t="s">
        <v>67</v>
      </c>
      <c r="P53" s="17" t="s">
        <v>166</v>
      </c>
      <c r="Q53" s="58">
        <v>10</v>
      </c>
    </row>
    <row r="54" spans="1:17" ht="12">
      <c r="A54" s="24" t="s">
        <v>381</v>
      </c>
      <c r="B54" s="12" t="s">
        <v>125</v>
      </c>
      <c r="C54" s="2" t="s">
        <v>57</v>
      </c>
      <c r="D54" s="11" t="s">
        <v>382</v>
      </c>
      <c r="E54" s="14">
        <v>1</v>
      </c>
      <c r="F54" s="14">
        <v>1</v>
      </c>
      <c r="G54" s="15">
        <v>0.13</v>
      </c>
      <c r="H54" s="78">
        <f t="shared" si="3"/>
        <v>4</v>
      </c>
      <c r="I54" s="58" t="s">
        <v>67</v>
      </c>
      <c r="J54" s="3" t="s">
        <v>67</v>
      </c>
      <c r="K54" s="58">
        <v>4</v>
      </c>
      <c r="L54" s="3">
        <f>PRODUCT(K54,G54)</f>
        <v>0.52</v>
      </c>
      <c r="M54" s="58"/>
      <c r="N54" s="80"/>
      <c r="O54" s="3" t="s">
        <v>67</v>
      </c>
      <c r="P54" s="17" t="s">
        <v>166</v>
      </c>
      <c r="Q54" s="58">
        <v>10</v>
      </c>
    </row>
    <row r="55" spans="1:17" ht="12">
      <c r="A55" s="24" t="s">
        <v>383</v>
      </c>
      <c r="B55" s="12" t="s">
        <v>125</v>
      </c>
      <c r="C55" s="2" t="s">
        <v>57</v>
      </c>
      <c r="D55" s="11" t="s">
        <v>333</v>
      </c>
      <c r="E55" s="14">
        <v>1</v>
      </c>
      <c r="F55" s="14">
        <v>1</v>
      </c>
      <c r="G55" s="15">
        <v>0.13</v>
      </c>
      <c r="H55" s="78">
        <f t="shared" si="3"/>
        <v>3</v>
      </c>
      <c r="I55" s="58" t="s">
        <v>67</v>
      </c>
      <c r="J55" s="3" t="s">
        <v>67</v>
      </c>
      <c r="K55" s="58">
        <v>1</v>
      </c>
      <c r="L55" s="3">
        <f>PRODUCT(K55,G55)</f>
        <v>0.13</v>
      </c>
      <c r="M55" s="58">
        <v>1</v>
      </c>
      <c r="N55" s="79">
        <f>PRODUCT(M55,2)</f>
        <v>2</v>
      </c>
      <c r="O55" s="3">
        <f>PRODUCT(N55,G55)</f>
        <v>0.26</v>
      </c>
      <c r="P55" s="17" t="s">
        <v>166</v>
      </c>
      <c r="Q55" s="58">
        <v>10</v>
      </c>
    </row>
    <row r="56" spans="1:17" ht="12">
      <c r="A56" s="24" t="s">
        <v>384</v>
      </c>
      <c r="B56" s="12" t="s">
        <v>125</v>
      </c>
      <c r="C56" s="2" t="s">
        <v>57</v>
      </c>
      <c r="D56" s="11" t="s">
        <v>334</v>
      </c>
      <c r="E56" s="14">
        <v>1</v>
      </c>
      <c r="F56" s="14">
        <v>1</v>
      </c>
      <c r="G56" s="15">
        <v>0.13</v>
      </c>
      <c r="H56" s="78">
        <f t="shared" si="3"/>
        <v>1</v>
      </c>
      <c r="I56" s="58" t="s">
        <v>67</v>
      </c>
      <c r="J56" s="3" t="s">
        <v>67</v>
      </c>
      <c r="K56" s="58">
        <v>1</v>
      </c>
      <c r="L56" s="3">
        <f>PRODUCT(K56,G56)</f>
        <v>0.13</v>
      </c>
      <c r="M56" s="58"/>
      <c r="N56" s="80"/>
      <c r="O56" s="3" t="s">
        <v>67</v>
      </c>
      <c r="P56" s="17" t="s">
        <v>166</v>
      </c>
      <c r="Q56" s="58">
        <v>10</v>
      </c>
    </row>
    <row r="57" spans="1:17" ht="12">
      <c r="A57" s="24" t="s">
        <v>385</v>
      </c>
      <c r="B57" s="12" t="s">
        <v>125</v>
      </c>
      <c r="C57" s="2" t="s">
        <v>57</v>
      </c>
      <c r="D57" s="11" t="s">
        <v>335</v>
      </c>
      <c r="E57" s="14">
        <v>1</v>
      </c>
      <c r="F57" s="14">
        <v>1</v>
      </c>
      <c r="G57" s="15">
        <v>0.13</v>
      </c>
      <c r="H57" s="78">
        <f t="shared" si="3"/>
        <v>2</v>
      </c>
      <c r="I57" s="58" t="s">
        <v>67</v>
      </c>
      <c r="J57" s="3" t="s">
        <v>67</v>
      </c>
      <c r="K57" s="58">
        <v>2</v>
      </c>
      <c r="L57" s="3">
        <f>PRODUCT(K57,G57)</f>
        <v>0.26</v>
      </c>
      <c r="M57" s="58"/>
      <c r="N57" s="80"/>
      <c r="O57" s="3" t="s">
        <v>67</v>
      </c>
      <c r="P57" s="17" t="s">
        <v>166</v>
      </c>
      <c r="Q57" s="58">
        <v>10</v>
      </c>
    </row>
    <row r="58" spans="1:17" ht="12">
      <c r="A58" s="24" t="s">
        <v>4</v>
      </c>
      <c r="B58" s="12" t="s">
        <v>125</v>
      </c>
      <c r="C58" s="2" t="s">
        <v>57</v>
      </c>
      <c r="D58" s="11" t="s">
        <v>39</v>
      </c>
      <c r="E58" s="14">
        <v>1</v>
      </c>
      <c r="F58">
        <v>1</v>
      </c>
      <c r="G58" s="15">
        <v>0.13</v>
      </c>
      <c r="H58" s="78">
        <f t="shared" si="3"/>
        <v>10</v>
      </c>
      <c r="I58" s="58">
        <v>9</v>
      </c>
      <c r="J58" s="3">
        <f>PRODUCT(I58,G58)</f>
        <v>1.17</v>
      </c>
      <c r="K58" s="58">
        <v>1</v>
      </c>
      <c r="L58" s="3">
        <f>PRODUCT(K58,G58)</f>
        <v>0.13</v>
      </c>
      <c r="M58" s="58"/>
      <c r="N58" s="80"/>
      <c r="O58" s="3" t="s">
        <v>67</v>
      </c>
      <c r="P58" s="17" t="s">
        <v>166</v>
      </c>
      <c r="Q58" s="58">
        <v>16</v>
      </c>
    </row>
    <row r="59" spans="1:17" ht="12">
      <c r="A59" s="24" t="s">
        <v>303</v>
      </c>
      <c r="B59" s="12" t="s">
        <v>125</v>
      </c>
      <c r="C59" s="2" t="s">
        <v>305</v>
      </c>
      <c r="D59" s="11" t="s">
        <v>304</v>
      </c>
      <c r="E59" s="14">
        <v>1</v>
      </c>
      <c r="F59">
        <v>1</v>
      </c>
      <c r="G59" s="15">
        <v>0.05</v>
      </c>
      <c r="H59" s="78">
        <f t="shared" si="3"/>
        <v>1</v>
      </c>
      <c r="I59" s="58">
        <v>1</v>
      </c>
      <c r="J59" s="3">
        <f>PRODUCT(I59,G59)</f>
        <v>0.05</v>
      </c>
      <c r="K59" s="58" t="s">
        <v>67</v>
      </c>
      <c r="L59" s="3" t="s">
        <v>67</v>
      </c>
      <c r="M59" s="58"/>
      <c r="N59" s="80"/>
      <c r="O59" s="3" t="s">
        <v>67</v>
      </c>
      <c r="P59" s="17" t="s">
        <v>166</v>
      </c>
      <c r="Q59" s="58">
        <v>16</v>
      </c>
    </row>
    <row r="60" spans="1:15" ht="12">
      <c r="A60" s="24" t="s">
        <v>390</v>
      </c>
      <c r="B60" s="12" t="s">
        <v>125</v>
      </c>
      <c r="C60" s="2" t="s">
        <v>9</v>
      </c>
      <c r="D60" s="11" t="s">
        <v>394</v>
      </c>
      <c r="E60" s="14">
        <v>1</v>
      </c>
      <c r="F60">
        <v>1</v>
      </c>
      <c r="G60" s="3">
        <v>0.98</v>
      </c>
      <c r="H60" s="78">
        <f t="shared" si="3"/>
        <v>6</v>
      </c>
      <c r="I60" s="56"/>
      <c r="K60" s="56"/>
      <c r="M60" s="58">
        <v>3</v>
      </c>
      <c r="N60" s="79">
        <f>PRODUCT(M60,2)</f>
        <v>6</v>
      </c>
      <c r="O60" s="3">
        <f>PRODUCT(N60,G60)</f>
        <v>5.88</v>
      </c>
    </row>
    <row r="61" spans="1:16" s="14" customFormat="1" ht="12">
      <c r="A61" s="31"/>
      <c r="B61" s="20"/>
      <c r="C61" s="21"/>
      <c r="D61" s="26"/>
      <c r="G61" s="15"/>
      <c r="H61" s="15"/>
      <c r="I61" s="30"/>
      <c r="J61" s="15"/>
      <c r="K61" s="15"/>
      <c r="L61" s="15"/>
      <c r="M61" s="15"/>
      <c r="N61" s="15"/>
      <c r="O61" s="15"/>
      <c r="P61" s="17"/>
    </row>
    <row r="62" spans="1:16" s="27" customFormat="1" ht="12">
      <c r="A62" s="32" t="s">
        <v>107</v>
      </c>
      <c r="B62" s="35"/>
      <c r="C62" s="36"/>
      <c r="D62" s="37"/>
      <c r="G62" s="38"/>
      <c r="H62" s="38"/>
      <c r="I62" s="39"/>
      <c r="J62" s="38">
        <f>SUM(J3:J61)</f>
        <v>15.390000000000004</v>
      </c>
      <c r="K62" s="38"/>
      <c r="L62" s="38">
        <f>SUM(L3:L61)</f>
        <v>14.690000000000007</v>
      </c>
      <c r="M62" s="38"/>
      <c r="N62" s="38"/>
      <c r="O62" s="38">
        <f>SUM(O3:O61)</f>
        <v>14.2</v>
      </c>
      <c r="P62" s="40"/>
    </row>
    <row r="63" spans="1:16" s="27" customFormat="1" ht="12">
      <c r="A63" s="32" t="s">
        <v>108</v>
      </c>
      <c r="B63" s="35"/>
      <c r="C63" s="36"/>
      <c r="D63" s="41"/>
      <c r="G63" s="38"/>
      <c r="H63" s="38"/>
      <c r="I63" s="39"/>
      <c r="J63" s="38">
        <f>SUM(J62)</f>
        <v>15.390000000000004</v>
      </c>
      <c r="K63" s="38"/>
      <c r="L63" s="38">
        <f>SUM(L62)</f>
        <v>14.690000000000007</v>
      </c>
      <c r="M63" s="38"/>
      <c r="N63" s="38"/>
      <c r="O63" s="38">
        <f>SUM(O62)</f>
        <v>14.2</v>
      </c>
      <c r="P63" s="40"/>
    </row>
    <row r="64" spans="1:16" s="14" customFormat="1" ht="12">
      <c r="A64" s="31"/>
      <c r="B64" s="20"/>
      <c r="C64" s="21"/>
      <c r="D64" s="22"/>
      <c r="G64" s="15"/>
      <c r="H64" s="15"/>
      <c r="I64" s="30"/>
      <c r="J64" s="15"/>
      <c r="K64" s="15"/>
      <c r="L64" s="15"/>
      <c r="M64" s="15"/>
      <c r="N64" s="15"/>
      <c r="O64" s="15"/>
      <c r="P64" s="17"/>
    </row>
    <row r="65" spans="1:16" s="5" customFormat="1" ht="12.75">
      <c r="A65" s="4" t="s">
        <v>65</v>
      </c>
      <c r="B65" s="13"/>
      <c r="C65" s="6"/>
      <c r="D65" s="11"/>
      <c r="G65" s="7"/>
      <c r="H65" s="7"/>
      <c r="I65" s="29"/>
      <c r="J65" s="7"/>
      <c r="K65" s="7"/>
      <c r="L65" s="7"/>
      <c r="M65" s="7"/>
      <c r="N65" s="7"/>
      <c r="O65" s="7"/>
      <c r="P65" s="9"/>
    </row>
    <row r="66" spans="1:16" s="14" customFormat="1" ht="12.75">
      <c r="A66" s="19" t="s">
        <v>363</v>
      </c>
      <c r="B66" s="20"/>
      <c r="C66" s="21"/>
      <c r="D66" s="22"/>
      <c r="G66" s="15"/>
      <c r="H66" s="15"/>
      <c r="I66" s="30"/>
      <c r="J66" s="15"/>
      <c r="K66" s="15"/>
      <c r="L66" s="15" t="s">
        <v>67</v>
      </c>
      <c r="M66" s="15"/>
      <c r="N66" s="15"/>
      <c r="O66" s="15" t="s">
        <v>67</v>
      </c>
      <c r="P66" s="17"/>
    </row>
    <row r="67" spans="1:17" s="14" customFormat="1" ht="12">
      <c r="A67" s="65" t="s">
        <v>210</v>
      </c>
      <c r="B67" s="20" t="s">
        <v>125</v>
      </c>
      <c r="C67" s="21" t="s">
        <v>57</v>
      </c>
      <c r="D67" s="11" t="s">
        <v>211</v>
      </c>
      <c r="E67" s="14">
        <v>1</v>
      </c>
      <c r="F67">
        <v>1</v>
      </c>
      <c r="G67" s="3">
        <v>0.06</v>
      </c>
      <c r="H67" s="78">
        <f aca="true" t="shared" si="4" ref="H67:H72">SUM(I67,K67,N67)</f>
        <v>12</v>
      </c>
      <c r="I67" s="43">
        <v>4</v>
      </c>
      <c r="J67" s="3">
        <f>PRODUCT(I67,G67)</f>
        <v>0.24</v>
      </c>
      <c r="K67" s="58">
        <v>4</v>
      </c>
      <c r="L67" s="3">
        <f aca="true" t="shared" si="5" ref="L67:L72">PRODUCT(K67,G67)</f>
        <v>0.24</v>
      </c>
      <c r="M67" s="58">
        <v>2</v>
      </c>
      <c r="N67" s="79">
        <f>PRODUCT(M67,2)</f>
        <v>4</v>
      </c>
      <c r="O67" s="3">
        <f>PRODUCT(N67,G67)</f>
        <v>0.24</v>
      </c>
      <c r="P67" s="17"/>
      <c r="Q67" s="58">
        <v>5</v>
      </c>
    </row>
    <row r="68" spans="1:17" s="14" customFormat="1" ht="12">
      <c r="A68" s="65" t="s">
        <v>360</v>
      </c>
      <c r="B68" s="20" t="s">
        <v>125</v>
      </c>
      <c r="C68" s="21" t="s">
        <v>57</v>
      </c>
      <c r="D68" s="11" t="s">
        <v>361</v>
      </c>
      <c r="E68" s="14">
        <v>1</v>
      </c>
      <c r="F68">
        <v>1</v>
      </c>
      <c r="G68" s="3">
        <v>0.06</v>
      </c>
      <c r="H68" s="78">
        <f t="shared" si="4"/>
        <v>8</v>
      </c>
      <c r="I68" s="43" t="s">
        <v>67</v>
      </c>
      <c r="J68" s="3" t="s">
        <v>67</v>
      </c>
      <c r="K68" s="58">
        <v>8</v>
      </c>
      <c r="L68" s="3">
        <f t="shared" si="5"/>
        <v>0.48</v>
      </c>
      <c r="M68" s="58"/>
      <c r="N68" s="80"/>
      <c r="O68" s="3" t="s">
        <v>67</v>
      </c>
      <c r="P68" s="17"/>
      <c r="Q68" s="58"/>
    </row>
    <row r="69" spans="1:17" s="14" customFormat="1" ht="12">
      <c r="A69" s="65" t="s">
        <v>212</v>
      </c>
      <c r="B69" s="20" t="s">
        <v>125</v>
      </c>
      <c r="C69" s="21" t="s">
        <v>57</v>
      </c>
      <c r="D69" s="11" t="s">
        <v>209</v>
      </c>
      <c r="E69" s="14">
        <v>1</v>
      </c>
      <c r="F69">
        <v>1</v>
      </c>
      <c r="G69" s="3">
        <v>0.06</v>
      </c>
      <c r="H69" s="78">
        <f t="shared" si="4"/>
        <v>11</v>
      </c>
      <c r="I69" s="43">
        <v>1</v>
      </c>
      <c r="J69" s="3">
        <f>PRODUCT(I69,G69)</f>
        <v>0.06</v>
      </c>
      <c r="K69" s="58">
        <v>8</v>
      </c>
      <c r="L69" s="3">
        <f t="shared" si="5"/>
        <v>0.48</v>
      </c>
      <c r="M69" s="58">
        <v>1</v>
      </c>
      <c r="N69" s="79">
        <f>PRODUCT(M69,2)</f>
        <v>2</v>
      </c>
      <c r="O69" s="3">
        <f>PRODUCT(N69,G69)</f>
        <v>0.12</v>
      </c>
      <c r="P69" s="17"/>
      <c r="Q69" s="58"/>
    </row>
    <row r="70" spans="1:17" s="14" customFormat="1" ht="12">
      <c r="A70" s="65" t="s">
        <v>362</v>
      </c>
      <c r="B70" s="20" t="s">
        <v>125</v>
      </c>
      <c r="C70" s="21" t="s">
        <v>57</v>
      </c>
      <c r="D70" s="11" t="s">
        <v>364</v>
      </c>
      <c r="E70" s="14">
        <v>1</v>
      </c>
      <c r="F70">
        <v>1</v>
      </c>
      <c r="G70" s="3">
        <v>0.06</v>
      </c>
      <c r="H70" s="78">
        <f t="shared" si="4"/>
        <v>6</v>
      </c>
      <c r="I70" s="43"/>
      <c r="J70" s="3"/>
      <c r="K70" s="58">
        <v>2</v>
      </c>
      <c r="L70" s="3">
        <f t="shared" si="5"/>
        <v>0.12</v>
      </c>
      <c r="M70" s="58">
        <v>2</v>
      </c>
      <c r="N70" s="79">
        <f>PRODUCT(M70,2)</f>
        <v>4</v>
      </c>
      <c r="O70" s="3">
        <f>PRODUCT(N70,G70)</f>
        <v>0.24</v>
      </c>
      <c r="P70" s="17"/>
      <c r="Q70" s="58"/>
    </row>
    <row r="71" spans="1:17" s="14" customFormat="1" ht="12">
      <c r="A71" s="65" t="s">
        <v>365</v>
      </c>
      <c r="B71" s="20" t="s">
        <v>125</v>
      </c>
      <c r="C71" s="21" t="s">
        <v>57</v>
      </c>
      <c r="D71" s="11" t="s">
        <v>366</v>
      </c>
      <c r="E71" s="14">
        <v>1</v>
      </c>
      <c r="F71">
        <v>1</v>
      </c>
      <c r="G71" s="3">
        <v>0.06</v>
      </c>
      <c r="H71" s="78">
        <f t="shared" si="4"/>
        <v>2</v>
      </c>
      <c r="I71" s="43"/>
      <c r="J71" s="3"/>
      <c r="K71" s="58">
        <v>2</v>
      </c>
      <c r="L71" s="3">
        <f t="shared" si="5"/>
        <v>0.12</v>
      </c>
      <c r="M71" s="58"/>
      <c r="N71" s="80"/>
      <c r="O71" s="3" t="s">
        <v>67</v>
      </c>
      <c r="P71" s="17"/>
      <c r="Q71" s="58"/>
    </row>
    <row r="72" spans="1:17" s="14" customFormat="1" ht="12">
      <c r="A72" s="65" t="s">
        <v>367</v>
      </c>
      <c r="B72" s="20" t="s">
        <v>125</v>
      </c>
      <c r="C72" s="21" t="s">
        <v>57</v>
      </c>
      <c r="D72" s="11" t="s">
        <v>368</v>
      </c>
      <c r="E72" s="14">
        <v>1</v>
      </c>
      <c r="F72">
        <v>1</v>
      </c>
      <c r="G72" s="3">
        <v>0.09</v>
      </c>
      <c r="H72" s="78">
        <f t="shared" si="4"/>
        <v>2</v>
      </c>
      <c r="I72" s="43"/>
      <c r="J72" s="3"/>
      <c r="K72" s="58">
        <v>2</v>
      </c>
      <c r="L72" s="3">
        <f t="shared" si="5"/>
        <v>0.18</v>
      </c>
      <c r="M72" s="58"/>
      <c r="N72" s="80"/>
      <c r="O72" s="3" t="s">
        <v>67</v>
      </c>
      <c r="P72" s="17"/>
      <c r="Q72" s="58"/>
    </row>
    <row r="73" spans="1:17" s="14" customFormat="1" ht="12.75">
      <c r="A73" s="19" t="s">
        <v>213</v>
      </c>
      <c r="B73" s="20"/>
      <c r="C73" s="21"/>
      <c r="D73" s="11"/>
      <c r="G73" s="15"/>
      <c r="H73" s="38"/>
      <c r="I73" s="58"/>
      <c r="J73" s="15"/>
      <c r="K73" s="58"/>
      <c r="L73" s="15"/>
      <c r="M73" s="58"/>
      <c r="N73" s="80"/>
      <c r="O73" s="15"/>
      <c r="P73" s="17"/>
      <c r="Q73" s="62"/>
    </row>
    <row r="74" spans="1:18" s="14" customFormat="1" ht="12">
      <c r="A74" s="24" t="s">
        <v>214</v>
      </c>
      <c r="B74" s="21" t="s">
        <v>125</v>
      </c>
      <c r="C74" s="21" t="s">
        <v>40</v>
      </c>
      <c r="D74" s="5" t="s">
        <v>215</v>
      </c>
      <c r="E74" s="14">
        <v>1</v>
      </c>
      <c r="F74">
        <v>1</v>
      </c>
      <c r="G74" s="3">
        <v>1.07</v>
      </c>
      <c r="H74" s="78">
        <f>SUM(I74,K74,N74)</f>
        <v>6</v>
      </c>
      <c r="I74" s="58">
        <v>2</v>
      </c>
      <c r="J74" s="3">
        <f>PRODUCT(I74,G74)</f>
        <v>2.14</v>
      </c>
      <c r="K74" s="58" t="s">
        <v>67</v>
      </c>
      <c r="L74" s="3" t="s">
        <v>67</v>
      </c>
      <c r="M74" s="58">
        <v>2</v>
      </c>
      <c r="N74" s="79">
        <f>PRODUCT(M74,2)</f>
        <v>4</v>
      </c>
      <c r="O74" s="3">
        <f>PRODUCT(N74,G74)</f>
        <v>4.28</v>
      </c>
      <c r="P74" s="67">
        <v>5.35</v>
      </c>
      <c r="Q74" s="58"/>
      <c r="R74" s="14" t="s">
        <v>216</v>
      </c>
    </row>
    <row r="75" spans="1:17" s="14" customFormat="1" ht="12.75">
      <c r="A75" s="19" t="s">
        <v>139</v>
      </c>
      <c r="B75" s="20"/>
      <c r="C75" s="21"/>
      <c r="D75" s="11"/>
      <c r="G75" s="15"/>
      <c r="H75" s="38"/>
      <c r="I75" s="43"/>
      <c r="J75" s="15"/>
      <c r="K75" s="43"/>
      <c r="L75" s="15" t="s">
        <v>67</v>
      </c>
      <c r="M75" s="43"/>
      <c r="N75" s="84"/>
      <c r="O75" s="15" t="s">
        <v>67</v>
      </c>
      <c r="P75" s="17"/>
      <c r="Q75" s="43"/>
    </row>
    <row r="76" spans="1:17" s="14" customFormat="1" ht="12">
      <c r="A76" s="66" t="s">
        <v>259</v>
      </c>
      <c r="B76" s="20" t="s">
        <v>125</v>
      </c>
      <c r="C76" s="21" t="s">
        <v>64</v>
      </c>
      <c r="D76" s="11" t="s">
        <v>260</v>
      </c>
      <c r="E76" s="14">
        <v>1</v>
      </c>
      <c r="F76" s="14">
        <v>1</v>
      </c>
      <c r="G76" s="15">
        <v>0.23</v>
      </c>
      <c r="H76" s="78">
        <f aca="true" t="shared" si="6" ref="H76:H86">SUM(I76,K76,N76)</f>
        <v>4</v>
      </c>
      <c r="I76" s="43" t="s">
        <v>67</v>
      </c>
      <c r="J76" s="3" t="s">
        <v>67</v>
      </c>
      <c r="K76" s="58">
        <v>2</v>
      </c>
      <c r="L76" s="3">
        <f aca="true" t="shared" si="7" ref="L76:L93">PRODUCT(K76,G76)</f>
        <v>0.46</v>
      </c>
      <c r="M76" s="58">
        <v>1</v>
      </c>
      <c r="N76" s="79">
        <f>PRODUCT(M76,2)</f>
        <v>2</v>
      </c>
      <c r="O76" s="3">
        <f>PRODUCT(N76,G76)</f>
        <v>0.46</v>
      </c>
      <c r="P76" s="17"/>
      <c r="Q76" s="58">
        <v>5</v>
      </c>
    </row>
    <row r="77" spans="1:17" s="14" customFormat="1" ht="12">
      <c r="A77" s="66" t="s">
        <v>247</v>
      </c>
      <c r="B77" s="20" t="s">
        <v>125</v>
      </c>
      <c r="C77" s="21" t="s">
        <v>64</v>
      </c>
      <c r="D77" s="11" t="s">
        <v>249</v>
      </c>
      <c r="E77" s="14">
        <v>1</v>
      </c>
      <c r="F77" s="14">
        <v>1</v>
      </c>
      <c r="G77" s="15">
        <v>0.23</v>
      </c>
      <c r="H77" s="78">
        <f t="shared" si="6"/>
        <v>4</v>
      </c>
      <c r="I77" s="43">
        <v>4</v>
      </c>
      <c r="J77" s="3">
        <f aca="true" t="shared" si="8" ref="J77:J86">PRODUCT(I77,G77)</f>
        <v>0.92</v>
      </c>
      <c r="K77" s="58" t="s">
        <v>67</v>
      </c>
      <c r="L77" s="3" t="s">
        <v>67</v>
      </c>
      <c r="M77" s="58"/>
      <c r="N77" s="80"/>
      <c r="O77" s="3" t="s">
        <v>67</v>
      </c>
      <c r="P77" s="17"/>
      <c r="Q77" s="58">
        <v>5</v>
      </c>
    </row>
    <row r="78" spans="1:17" s="14" customFormat="1" ht="12">
      <c r="A78" s="66" t="s">
        <v>261</v>
      </c>
      <c r="B78" s="20" t="s">
        <v>125</v>
      </c>
      <c r="C78" s="21" t="s">
        <v>64</v>
      </c>
      <c r="D78" s="11" t="s">
        <v>262</v>
      </c>
      <c r="E78" s="14">
        <v>1</v>
      </c>
      <c r="F78" s="14">
        <v>1</v>
      </c>
      <c r="G78" s="15">
        <v>0.23</v>
      </c>
      <c r="H78" s="78">
        <f t="shared" si="6"/>
        <v>6</v>
      </c>
      <c r="I78" s="43" t="s">
        <v>67</v>
      </c>
      <c r="J78" s="3" t="s">
        <v>67</v>
      </c>
      <c r="K78" s="58" t="s">
        <v>67</v>
      </c>
      <c r="L78" s="3" t="s">
        <v>67</v>
      </c>
      <c r="M78" s="58">
        <v>3</v>
      </c>
      <c r="N78" s="79">
        <f>PRODUCT(M78,2)</f>
        <v>6</v>
      </c>
      <c r="O78" s="3">
        <f>PRODUCT(N78,G78)</f>
        <v>1.3800000000000001</v>
      </c>
      <c r="P78" s="17"/>
      <c r="Q78" s="58">
        <v>5</v>
      </c>
    </row>
    <row r="79" spans="1:17" s="14" customFormat="1" ht="12">
      <c r="A79" s="66" t="s">
        <v>248</v>
      </c>
      <c r="B79" s="20" t="s">
        <v>125</v>
      </c>
      <c r="C79" s="21" t="s">
        <v>64</v>
      </c>
      <c r="D79" s="11" t="s">
        <v>250</v>
      </c>
      <c r="E79" s="14">
        <v>1</v>
      </c>
      <c r="F79" s="14">
        <v>1</v>
      </c>
      <c r="G79" s="15">
        <v>0.23</v>
      </c>
      <c r="H79" s="78">
        <f t="shared" si="6"/>
        <v>20</v>
      </c>
      <c r="I79" s="43">
        <v>10</v>
      </c>
      <c r="J79" s="3">
        <f t="shared" si="8"/>
        <v>2.3000000000000003</v>
      </c>
      <c r="K79" s="58">
        <v>10</v>
      </c>
      <c r="L79" s="3">
        <f t="shared" si="7"/>
        <v>2.3000000000000003</v>
      </c>
      <c r="M79" s="58"/>
      <c r="N79" s="80"/>
      <c r="O79" s="3" t="s">
        <v>67</v>
      </c>
      <c r="P79" s="17"/>
      <c r="Q79" s="58">
        <v>5</v>
      </c>
    </row>
    <row r="80" spans="1:17" s="14" customFormat="1" ht="12">
      <c r="A80" s="66" t="s">
        <v>160</v>
      </c>
      <c r="B80" s="20" t="s">
        <v>125</v>
      </c>
      <c r="C80" s="21" t="s">
        <v>64</v>
      </c>
      <c r="D80" s="11" t="s">
        <v>161</v>
      </c>
      <c r="E80" s="14">
        <v>1</v>
      </c>
      <c r="F80" s="14">
        <v>1</v>
      </c>
      <c r="G80" s="15">
        <v>0.33</v>
      </c>
      <c r="H80" s="78">
        <f t="shared" si="6"/>
        <v>6</v>
      </c>
      <c r="I80" s="43">
        <v>2</v>
      </c>
      <c r="J80" s="3">
        <f t="shared" si="8"/>
        <v>0.66</v>
      </c>
      <c r="K80" s="58">
        <v>4</v>
      </c>
      <c r="L80" s="3">
        <f t="shared" si="7"/>
        <v>1.32</v>
      </c>
      <c r="M80" s="58"/>
      <c r="N80" s="80"/>
      <c r="O80" s="3" t="s">
        <v>67</v>
      </c>
      <c r="P80" s="17"/>
      <c r="Q80" s="58">
        <v>5</v>
      </c>
    </row>
    <row r="81" spans="1:17" s="14" customFormat="1" ht="12">
      <c r="A81" s="66" t="s">
        <v>233</v>
      </c>
      <c r="B81" s="20" t="s">
        <v>125</v>
      </c>
      <c r="C81" s="21" t="s">
        <v>64</v>
      </c>
      <c r="D81" s="11" t="s">
        <v>251</v>
      </c>
      <c r="E81" s="14">
        <v>1</v>
      </c>
      <c r="F81" s="14">
        <v>1</v>
      </c>
      <c r="G81" s="15">
        <v>0.26</v>
      </c>
      <c r="H81" s="78">
        <f t="shared" si="6"/>
        <v>4</v>
      </c>
      <c r="I81" s="43">
        <v>2</v>
      </c>
      <c r="J81" s="3">
        <f t="shared" si="8"/>
        <v>0.52</v>
      </c>
      <c r="K81" s="58">
        <v>2</v>
      </c>
      <c r="L81" s="3">
        <f t="shared" si="7"/>
        <v>0.52</v>
      </c>
      <c r="M81" s="58"/>
      <c r="N81" s="80"/>
      <c r="O81" s="3" t="s">
        <v>67</v>
      </c>
      <c r="P81" s="17"/>
      <c r="Q81" s="58">
        <v>5</v>
      </c>
    </row>
    <row r="82" spans="1:17" s="14" customFormat="1" ht="12">
      <c r="A82" s="66" t="s">
        <v>256</v>
      </c>
      <c r="B82" s="20" t="s">
        <v>125</v>
      </c>
      <c r="C82" s="21" t="s">
        <v>64</v>
      </c>
      <c r="D82" s="11" t="s">
        <v>257</v>
      </c>
      <c r="E82" s="14">
        <v>1</v>
      </c>
      <c r="F82" s="14">
        <v>1</v>
      </c>
      <c r="G82" s="15">
        <v>0.3</v>
      </c>
      <c r="H82" s="78">
        <f t="shared" si="6"/>
        <v>2</v>
      </c>
      <c r="I82" s="43" t="s">
        <v>67</v>
      </c>
      <c r="J82" s="3" t="s">
        <v>67</v>
      </c>
      <c r="K82" s="58">
        <v>2</v>
      </c>
      <c r="L82" s="3">
        <f t="shared" si="7"/>
        <v>0.6</v>
      </c>
      <c r="M82" s="58"/>
      <c r="N82" s="80"/>
      <c r="O82" s="3" t="s">
        <v>67</v>
      </c>
      <c r="P82" s="17"/>
      <c r="Q82" s="58">
        <v>5</v>
      </c>
    </row>
    <row r="83" spans="1:17" s="14" customFormat="1" ht="12">
      <c r="A83" s="66" t="s">
        <v>236</v>
      </c>
      <c r="B83" s="20" t="s">
        <v>125</v>
      </c>
      <c r="C83" s="21" t="s">
        <v>64</v>
      </c>
      <c r="D83" s="11" t="s">
        <v>258</v>
      </c>
      <c r="E83" s="14">
        <v>1</v>
      </c>
      <c r="F83" s="14">
        <v>1</v>
      </c>
      <c r="G83" s="15">
        <v>0.27</v>
      </c>
      <c r="H83" s="78">
        <f t="shared" si="6"/>
        <v>2</v>
      </c>
      <c r="I83" s="43" t="s">
        <v>67</v>
      </c>
      <c r="J83" s="3" t="s">
        <v>67</v>
      </c>
      <c r="K83" s="58">
        <v>2</v>
      </c>
      <c r="L83" s="3">
        <f t="shared" si="7"/>
        <v>0.54</v>
      </c>
      <c r="M83" s="58"/>
      <c r="N83" s="80"/>
      <c r="O83" s="3" t="s">
        <v>67</v>
      </c>
      <c r="P83" s="17"/>
      <c r="Q83" s="58">
        <v>5</v>
      </c>
    </row>
    <row r="84" spans="1:17" s="14" customFormat="1" ht="12">
      <c r="A84" s="66" t="s">
        <v>252</v>
      </c>
      <c r="B84" s="20" t="s">
        <v>125</v>
      </c>
      <c r="C84" s="21" t="s">
        <v>64</v>
      </c>
      <c r="D84" s="11" t="s">
        <v>253</v>
      </c>
      <c r="E84" s="14">
        <v>1</v>
      </c>
      <c r="F84" s="14">
        <v>1</v>
      </c>
      <c r="G84" s="15">
        <v>0.27</v>
      </c>
      <c r="H84" s="78">
        <f t="shared" si="6"/>
        <v>2</v>
      </c>
      <c r="I84" s="43">
        <v>2</v>
      </c>
      <c r="J84" s="3">
        <f t="shared" si="8"/>
        <v>0.54</v>
      </c>
      <c r="K84" s="58" t="s">
        <v>67</v>
      </c>
      <c r="L84" s="3" t="s">
        <v>67</v>
      </c>
      <c r="M84" s="58"/>
      <c r="N84" s="80"/>
      <c r="O84" s="3" t="s">
        <v>67</v>
      </c>
      <c r="P84" s="17"/>
      <c r="Q84" s="58">
        <v>5</v>
      </c>
    </row>
    <row r="85" spans="1:17" s="14" customFormat="1" ht="12">
      <c r="A85" s="66" t="s">
        <v>254</v>
      </c>
      <c r="B85" s="20" t="s">
        <v>125</v>
      </c>
      <c r="C85" s="21" t="s">
        <v>64</v>
      </c>
      <c r="D85" s="11" t="s">
        <v>255</v>
      </c>
      <c r="E85" s="14">
        <v>1</v>
      </c>
      <c r="F85" s="14">
        <v>1</v>
      </c>
      <c r="G85" s="15">
        <v>0.29</v>
      </c>
      <c r="H85" s="78">
        <f t="shared" si="6"/>
        <v>2</v>
      </c>
      <c r="I85" s="43">
        <v>2</v>
      </c>
      <c r="J85" s="3">
        <f t="shared" si="8"/>
        <v>0.58</v>
      </c>
      <c r="K85" s="58" t="s">
        <v>67</v>
      </c>
      <c r="L85" s="3" t="s">
        <v>67</v>
      </c>
      <c r="M85" s="58"/>
      <c r="N85" s="80"/>
      <c r="O85" s="3" t="s">
        <v>67</v>
      </c>
      <c r="P85" s="17"/>
      <c r="Q85" s="58">
        <v>5</v>
      </c>
    </row>
    <row r="86" spans="1:17" s="14" customFormat="1" ht="12">
      <c r="A86" s="66" t="s">
        <v>144</v>
      </c>
      <c r="B86" s="20" t="s">
        <v>125</v>
      </c>
      <c r="C86" s="21" t="s">
        <v>64</v>
      </c>
      <c r="D86" s="11" t="s">
        <v>158</v>
      </c>
      <c r="E86" s="14">
        <v>1</v>
      </c>
      <c r="F86" s="14">
        <v>1</v>
      </c>
      <c r="G86" s="15">
        <v>0.29</v>
      </c>
      <c r="H86" s="78">
        <f t="shared" si="6"/>
        <v>5</v>
      </c>
      <c r="I86" s="43">
        <v>1</v>
      </c>
      <c r="J86" s="3">
        <f t="shared" si="8"/>
        <v>0.29</v>
      </c>
      <c r="K86" s="58">
        <v>4</v>
      </c>
      <c r="L86" s="3">
        <f t="shared" si="7"/>
        <v>1.16</v>
      </c>
      <c r="M86" s="58"/>
      <c r="N86" s="80"/>
      <c r="O86" s="3" t="s">
        <v>67</v>
      </c>
      <c r="P86" s="17"/>
      <c r="Q86" s="58">
        <v>5</v>
      </c>
    </row>
    <row r="87" spans="1:17" s="14" customFormat="1" ht="12.75">
      <c r="A87" s="19" t="s">
        <v>235</v>
      </c>
      <c r="B87" s="20"/>
      <c r="C87" s="21"/>
      <c r="D87" s="22"/>
      <c r="G87" s="15"/>
      <c r="H87" s="38"/>
      <c r="I87" s="43"/>
      <c r="J87" s="15"/>
      <c r="K87" s="43"/>
      <c r="L87" s="15" t="s">
        <v>67</v>
      </c>
      <c r="M87" s="43"/>
      <c r="N87" s="84"/>
      <c r="O87" s="15" t="s">
        <v>67</v>
      </c>
      <c r="P87" s="17"/>
      <c r="Q87" s="30"/>
    </row>
    <row r="88" spans="1:17" s="14" customFormat="1" ht="12">
      <c r="A88" s="66" t="s">
        <v>233</v>
      </c>
      <c r="B88" s="20" t="s">
        <v>125</v>
      </c>
      <c r="C88" s="21" t="s">
        <v>64</v>
      </c>
      <c r="D88" s="11" t="s">
        <v>234</v>
      </c>
      <c r="E88" s="14">
        <v>1</v>
      </c>
      <c r="F88" s="14">
        <v>1</v>
      </c>
      <c r="G88" s="15">
        <v>0.48</v>
      </c>
      <c r="H88" s="78">
        <f aca="true" t="shared" si="9" ref="H88:H93">SUM(I88,K88,N88)</f>
        <v>2</v>
      </c>
      <c r="I88" s="43"/>
      <c r="J88" s="3"/>
      <c r="K88" s="58">
        <v>2</v>
      </c>
      <c r="L88" s="3">
        <f t="shared" si="7"/>
        <v>0.96</v>
      </c>
      <c r="M88" s="58"/>
      <c r="N88" s="80"/>
      <c r="O88" s="3"/>
      <c r="P88" s="17"/>
      <c r="Q88" s="58"/>
    </row>
    <row r="89" spans="1:17" s="14" customFormat="1" ht="12">
      <c r="A89" s="66" t="s">
        <v>238</v>
      </c>
      <c r="B89" s="20" t="s">
        <v>125</v>
      </c>
      <c r="C89" s="21" t="s">
        <v>64</v>
      </c>
      <c r="D89" s="11" t="s">
        <v>237</v>
      </c>
      <c r="E89" s="14">
        <v>1</v>
      </c>
      <c r="F89" s="14">
        <v>1</v>
      </c>
      <c r="G89" s="15">
        <v>0.48</v>
      </c>
      <c r="H89" s="78">
        <f t="shared" si="9"/>
        <v>6</v>
      </c>
      <c r="I89" s="43"/>
      <c r="J89" s="3"/>
      <c r="K89" s="58">
        <v>6</v>
      </c>
      <c r="L89" s="3">
        <f t="shared" si="7"/>
        <v>2.88</v>
      </c>
      <c r="M89" s="58"/>
      <c r="N89" s="80"/>
      <c r="O89" s="3"/>
      <c r="P89" s="17"/>
      <c r="Q89" s="58"/>
    </row>
    <row r="90" spans="1:17" s="14" customFormat="1" ht="12">
      <c r="A90" s="66" t="s">
        <v>239</v>
      </c>
      <c r="B90" s="20" t="s">
        <v>125</v>
      </c>
      <c r="C90" s="21" t="s">
        <v>64</v>
      </c>
      <c r="D90" s="11" t="s">
        <v>240</v>
      </c>
      <c r="E90" s="14">
        <v>1</v>
      </c>
      <c r="F90" s="14">
        <v>1</v>
      </c>
      <c r="G90" s="15">
        <v>0.48</v>
      </c>
      <c r="H90" s="78">
        <f t="shared" si="9"/>
        <v>2</v>
      </c>
      <c r="I90" s="43"/>
      <c r="J90" s="3"/>
      <c r="K90" s="58">
        <v>2</v>
      </c>
      <c r="L90" s="3">
        <f t="shared" si="7"/>
        <v>0.96</v>
      </c>
      <c r="M90" s="58"/>
      <c r="N90" s="80"/>
      <c r="O90" s="3"/>
      <c r="P90" s="17"/>
      <c r="Q90" s="58"/>
    </row>
    <row r="91" spans="1:17" s="14" customFormat="1" ht="12">
      <c r="A91" s="66" t="s">
        <v>241</v>
      </c>
      <c r="B91" s="20" t="s">
        <v>125</v>
      </c>
      <c r="C91" s="21" t="s">
        <v>64</v>
      </c>
      <c r="D91" s="11" t="s">
        <v>242</v>
      </c>
      <c r="E91" s="14">
        <v>1</v>
      </c>
      <c r="F91" s="14">
        <v>1</v>
      </c>
      <c r="G91" s="15">
        <v>0.48</v>
      </c>
      <c r="H91" s="78">
        <f t="shared" si="9"/>
        <v>2</v>
      </c>
      <c r="I91" s="43"/>
      <c r="J91" s="3"/>
      <c r="K91" s="58">
        <v>2</v>
      </c>
      <c r="L91" s="3">
        <f t="shared" si="7"/>
        <v>0.96</v>
      </c>
      <c r="M91" s="58"/>
      <c r="N91" s="80"/>
      <c r="O91" s="3"/>
      <c r="P91" s="17"/>
      <c r="Q91" s="58"/>
    </row>
    <row r="92" spans="1:17" s="14" customFormat="1" ht="12">
      <c r="A92" s="66" t="s">
        <v>245</v>
      </c>
      <c r="B92" s="20" t="s">
        <v>125</v>
      </c>
      <c r="C92" s="21" t="s">
        <v>64</v>
      </c>
      <c r="D92" s="34" t="s">
        <v>246</v>
      </c>
      <c r="E92" s="14">
        <v>1</v>
      </c>
      <c r="F92" s="14">
        <v>1</v>
      </c>
      <c r="G92" s="15">
        <v>0.21</v>
      </c>
      <c r="H92" s="78">
        <f t="shared" si="9"/>
        <v>2</v>
      </c>
      <c r="I92" s="43"/>
      <c r="J92" s="3"/>
      <c r="K92" s="58">
        <v>2</v>
      </c>
      <c r="L92" s="3">
        <f t="shared" si="7"/>
        <v>0.42</v>
      </c>
      <c r="M92" s="58"/>
      <c r="N92" s="80"/>
      <c r="O92" s="3"/>
      <c r="P92" s="17"/>
      <c r="Q92" s="58"/>
    </row>
    <row r="93" spans="1:17" s="14" customFormat="1" ht="12">
      <c r="A93" s="66" t="s">
        <v>244</v>
      </c>
      <c r="B93" s="20" t="s">
        <v>125</v>
      </c>
      <c r="C93" s="21" t="s">
        <v>64</v>
      </c>
      <c r="D93" s="11" t="s">
        <v>243</v>
      </c>
      <c r="E93" s="14">
        <v>1</v>
      </c>
      <c r="F93" s="14">
        <v>1</v>
      </c>
      <c r="G93" s="15">
        <v>0.48</v>
      </c>
      <c r="H93" s="78">
        <f t="shared" si="9"/>
        <v>6</v>
      </c>
      <c r="I93" s="43"/>
      <c r="J93" s="3"/>
      <c r="K93" s="58">
        <v>6</v>
      </c>
      <c r="L93" s="3">
        <f t="shared" si="7"/>
        <v>2.88</v>
      </c>
      <c r="M93" s="58"/>
      <c r="N93" s="80"/>
      <c r="O93" s="3"/>
      <c r="P93" s="17"/>
      <c r="Q93" s="58"/>
    </row>
    <row r="94" spans="1:17" s="19" customFormat="1" ht="12.75">
      <c r="A94" s="19" t="s">
        <v>143</v>
      </c>
      <c r="B94" s="20"/>
      <c r="C94" s="21"/>
      <c r="D94" s="48"/>
      <c r="G94" s="49"/>
      <c r="H94" s="81"/>
      <c r="I94" s="82"/>
      <c r="J94" s="49"/>
      <c r="K94" s="60"/>
      <c r="L94" s="49"/>
      <c r="M94" s="60"/>
      <c r="N94" s="85"/>
      <c r="O94" s="49"/>
      <c r="P94" s="50"/>
      <c r="Q94" s="60"/>
    </row>
    <row r="95" spans="1:18" s="19" customFormat="1" ht="12.75">
      <c r="A95" s="65" t="s">
        <v>224</v>
      </c>
      <c r="B95" s="12" t="s">
        <v>125</v>
      </c>
      <c r="C95" s="2" t="s">
        <v>64</v>
      </c>
      <c r="D95" s="63" t="s">
        <v>223</v>
      </c>
      <c r="E95" s="51">
        <v>1</v>
      </c>
      <c r="F95" s="51">
        <v>1</v>
      </c>
      <c r="G95" s="52">
        <v>0.09</v>
      </c>
      <c r="H95" s="79">
        <f aca="true" t="shared" si="10" ref="H95:H103">SUM(I95,K95,N95)</f>
        <v>8</v>
      </c>
      <c r="I95" s="86"/>
      <c r="J95" s="87"/>
      <c r="K95" s="87"/>
      <c r="L95" s="87"/>
      <c r="M95" s="86">
        <v>4</v>
      </c>
      <c r="N95" s="79">
        <f>PRODUCT(M95,2)</f>
        <v>8</v>
      </c>
      <c r="O95" s="3">
        <f>PRODUCT(N95,G95)</f>
        <v>0.72</v>
      </c>
      <c r="P95" s="68" t="s">
        <v>232</v>
      </c>
      <c r="Q95" s="69"/>
      <c r="R95" s="51"/>
    </row>
    <row r="96" spans="1:18" s="19" customFormat="1" ht="12.75">
      <c r="A96" s="65" t="s">
        <v>228</v>
      </c>
      <c r="B96" s="12" t="s">
        <v>125</v>
      </c>
      <c r="C96" s="2" t="s">
        <v>64</v>
      </c>
      <c r="D96" s="63" t="s">
        <v>229</v>
      </c>
      <c r="E96" s="51">
        <v>1</v>
      </c>
      <c r="F96" s="51">
        <v>1</v>
      </c>
      <c r="G96" s="52">
        <v>0.09</v>
      </c>
      <c r="H96" s="79">
        <f t="shared" si="10"/>
        <v>4</v>
      </c>
      <c r="I96" s="86"/>
      <c r="J96" s="87"/>
      <c r="K96" s="86">
        <v>4</v>
      </c>
      <c r="L96" s="83">
        <f>PRODUCT(K96,G96)</f>
        <v>0.36</v>
      </c>
      <c r="M96" s="86"/>
      <c r="N96" s="86"/>
      <c r="O96" s="3" t="s">
        <v>67</v>
      </c>
      <c r="P96" s="68" t="s">
        <v>220</v>
      </c>
      <c r="Q96" s="69"/>
      <c r="R96" s="51"/>
    </row>
    <row r="97" spans="1:17" s="19" customFormat="1" ht="12.75">
      <c r="A97" s="65" t="s">
        <v>402</v>
      </c>
      <c r="B97" s="12" t="s">
        <v>125</v>
      </c>
      <c r="C97" s="2" t="s">
        <v>64</v>
      </c>
      <c r="D97" s="61" t="s">
        <v>403</v>
      </c>
      <c r="E97" s="51">
        <v>1</v>
      </c>
      <c r="F97" s="51">
        <v>1</v>
      </c>
      <c r="G97" s="52">
        <v>0.06</v>
      </c>
      <c r="H97" s="79">
        <f t="shared" si="10"/>
        <v>4</v>
      </c>
      <c r="I97" s="86">
        <v>2</v>
      </c>
      <c r="J97" s="83">
        <f>PRODUCT(I97,G97)</f>
        <v>0.12</v>
      </c>
      <c r="K97" s="87"/>
      <c r="L97" s="87"/>
      <c r="M97" s="86">
        <v>1</v>
      </c>
      <c r="N97" s="79">
        <f>PRODUCT(M97,2)</f>
        <v>2</v>
      </c>
      <c r="O97" s="3">
        <f>PRODUCT(N97,G97)</f>
        <v>0.12</v>
      </c>
      <c r="P97" s="68" t="s">
        <v>220</v>
      </c>
      <c r="Q97" s="60"/>
    </row>
    <row r="98" spans="1:17" s="19" customFormat="1" ht="12.75">
      <c r="A98" s="65" t="s">
        <v>219</v>
      </c>
      <c r="B98" s="12" t="s">
        <v>125</v>
      </c>
      <c r="C98" s="2" t="s">
        <v>64</v>
      </c>
      <c r="D98" s="61" t="s">
        <v>218</v>
      </c>
      <c r="E98" s="51">
        <v>1</v>
      </c>
      <c r="F98" s="51">
        <v>1</v>
      </c>
      <c r="G98" s="52">
        <v>0.06</v>
      </c>
      <c r="H98" s="79">
        <f t="shared" si="10"/>
        <v>82</v>
      </c>
      <c r="I98" s="86">
        <v>2</v>
      </c>
      <c r="J98" s="83">
        <f>PRODUCT(I98,G98)</f>
        <v>0.12</v>
      </c>
      <c r="K98" s="87"/>
      <c r="L98" s="87"/>
      <c r="M98" s="86">
        <v>40</v>
      </c>
      <c r="N98" s="79">
        <f>PRODUCT(M98,2)</f>
        <v>80</v>
      </c>
      <c r="O98" s="3">
        <f>PRODUCT(N98,G98)</f>
        <v>4.8</v>
      </c>
      <c r="P98" s="68" t="s">
        <v>220</v>
      </c>
      <c r="Q98" s="60"/>
    </row>
    <row r="99" spans="1:17" s="19" customFormat="1" ht="12.75">
      <c r="A99" s="65" t="s">
        <v>221</v>
      </c>
      <c r="B99" s="12" t="s">
        <v>125</v>
      </c>
      <c r="C99" s="2" t="s">
        <v>64</v>
      </c>
      <c r="D99" s="61" t="s">
        <v>217</v>
      </c>
      <c r="E99" s="51">
        <v>1</v>
      </c>
      <c r="F99" s="51">
        <v>1</v>
      </c>
      <c r="G99" s="52">
        <v>0.06</v>
      </c>
      <c r="H99" s="79">
        <f t="shared" si="10"/>
        <v>2</v>
      </c>
      <c r="I99" s="86">
        <v>2</v>
      </c>
      <c r="J99" s="83">
        <f>PRODUCT(I99,G99)</f>
        <v>0.12</v>
      </c>
      <c r="K99" s="87"/>
      <c r="L99" s="87"/>
      <c r="M99" s="87"/>
      <c r="N99" s="87"/>
      <c r="O99" s="52"/>
      <c r="P99" s="68" t="s">
        <v>220</v>
      </c>
      <c r="Q99" s="69"/>
    </row>
    <row r="100" spans="1:17" s="19" customFormat="1" ht="12.75">
      <c r="A100" s="65" t="s">
        <v>142</v>
      </c>
      <c r="B100" s="12" t="s">
        <v>125</v>
      </c>
      <c r="C100" s="2" t="s">
        <v>64</v>
      </c>
      <c r="D100" s="63" t="s">
        <v>227</v>
      </c>
      <c r="E100" s="51">
        <v>1</v>
      </c>
      <c r="F100" s="51">
        <v>1</v>
      </c>
      <c r="G100" s="52">
        <v>0.31</v>
      </c>
      <c r="H100" s="79">
        <f t="shared" si="10"/>
        <v>8</v>
      </c>
      <c r="I100" s="86" t="s">
        <v>67</v>
      </c>
      <c r="J100" s="87" t="s">
        <v>67</v>
      </c>
      <c r="K100" s="86">
        <v>8</v>
      </c>
      <c r="L100" s="83">
        <f>PRODUCT(K100,G100)</f>
        <v>2.48</v>
      </c>
      <c r="M100" s="86"/>
      <c r="N100" s="86"/>
      <c r="O100" s="3" t="s">
        <v>67</v>
      </c>
      <c r="P100" s="68" t="s">
        <v>220</v>
      </c>
      <c r="Q100" s="59">
        <v>3</v>
      </c>
    </row>
    <row r="101" spans="1:17" s="19" customFormat="1" ht="12.75">
      <c r="A101" s="65" t="s">
        <v>222</v>
      </c>
      <c r="B101" s="12" t="s">
        <v>125</v>
      </c>
      <c r="C101" s="2" t="s">
        <v>64</v>
      </c>
      <c r="D101" s="61" t="s">
        <v>230</v>
      </c>
      <c r="E101" s="51">
        <v>1</v>
      </c>
      <c r="F101" s="51">
        <v>1</v>
      </c>
      <c r="G101" s="52">
        <v>0.06</v>
      </c>
      <c r="H101" s="79">
        <f t="shared" si="10"/>
        <v>5</v>
      </c>
      <c r="I101" s="86">
        <v>5</v>
      </c>
      <c r="J101" s="83">
        <f>PRODUCT(I101,G101)</f>
        <v>0.3</v>
      </c>
      <c r="K101" s="87"/>
      <c r="L101" s="87"/>
      <c r="M101" s="87"/>
      <c r="N101" s="87"/>
      <c r="O101" s="52"/>
      <c r="P101" s="68" t="s">
        <v>232</v>
      </c>
      <c r="Q101" s="69"/>
    </row>
    <row r="102" spans="1:17" s="19" customFormat="1" ht="12.75">
      <c r="A102" s="65" t="s">
        <v>225</v>
      </c>
      <c r="B102" s="12" t="s">
        <v>125</v>
      </c>
      <c r="C102" s="2" t="s">
        <v>64</v>
      </c>
      <c r="D102" s="61" t="s">
        <v>226</v>
      </c>
      <c r="E102" s="51">
        <v>1</v>
      </c>
      <c r="F102" s="51">
        <v>1</v>
      </c>
      <c r="G102" s="52">
        <v>0.06</v>
      </c>
      <c r="H102" s="79">
        <f t="shared" si="10"/>
        <v>9</v>
      </c>
      <c r="I102" s="86" t="s">
        <v>67</v>
      </c>
      <c r="J102" s="87"/>
      <c r="K102" s="80">
        <v>5</v>
      </c>
      <c r="L102" s="83">
        <f>PRODUCT(K102,G102)</f>
        <v>0.3</v>
      </c>
      <c r="M102" s="80">
        <v>2</v>
      </c>
      <c r="N102" s="79">
        <f>PRODUCT(M102,2)</f>
        <v>4</v>
      </c>
      <c r="O102" s="3">
        <f>PRODUCT(N102,G102)</f>
        <v>0.24</v>
      </c>
      <c r="P102" s="68" t="s">
        <v>220</v>
      </c>
      <c r="Q102" s="69"/>
    </row>
    <row r="103" spans="1:17" s="14" customFormat="1" ht="12">
      <c r="A103" s="66" t="s">
        <v>210</v>
      </c>
      <c r="B103" s="20" t="s">
        <v>125</v>
      </c>
      <c r="C103" s="2" t="s">
        <v>162</v>
      </c>
      <c r="D103" s="61" t="s">
        <v>163</v>
      </c>
      <c r="E103" s="14">
        <v>1</v>
      </c>
      <c r="F103" s="14">
        <v>1</v>
      </c>
      <c r="G103" s="15">
        <v>0.3</v>
      </c>
      <c r="H103" s="79">
        <f t="shared" si="10"/>
        <v>1</v>
      </c>
      <c r="I103" s="80" t="s">
        <v>67</v>
      </c>
      <c r="J103" s="83" t="s">
        <v>67</v>
      </c>
      <c r="K103" s="80">
        <v>1</v>
      </c>
      <c r="L103" s="83">
        <f>PRODUCT(K103,G103)</f>
        <v>0.3</v>
      </c>
      <c r="M103" s="80"/>
      <c r="N103" s="80"/>
      <c r="O103" s="3" t="s">
        <v>67</v>
      </c>
      <c r="P103" s="17" t="s">
        <v>231</v>
      </c>
      <c r="Q103" s="58">
        <v>3</v>
      </c>
    </row>
    <row r="104" spans="1:17" ht="12.75">
      <c r="A104" s="19" t="s">
        <v>149</v>
      </c>
      <c r="B104" s="2"/>
      <c r="C104" s="10"/>
      <c r="D104"/>
      <c r="E104" s="14"/>
      <c r="F104" s="3"/>
      <c r="G104" s="28"/>
      <c r="H104" s="39"/>
      <c r="I104" s="56"/>
      <c r="J104" s="28"/>
      <c r="K104" s="43"/>
      <c r="L104" s="28"/>
      <c r="M104" s="43"/>
      <c r="N104" s="84"/>
      <c r="O104" s="28"/>
      <c r="P104" s="12"/>
      <c r="Q104" s="43"/>
    </row>
    <row r="105" spans="1:17" s="14" customFormat="1" ht="12">
      <c r="A105" s="24" t="s">
        <v>159</v>
      </c>
      <c r="B105" s="12" t="s">
        <v>125</v>
      </c>
      <c r="C105" s="2" t="s">
        <v>40</v>
      </c>
      <c r="D105" s="34" t="s">
        <v>148</v>
      </c>
      <c r="E105" s="14">
        <v>1</v>
      </c>
      <c r="F105" s="14">
        <v>1</v>
      </c>
      <c r="G105" s="3">
        <v>0.09</v>
      </c>
      <c r="H105" s="78">
        <f>SUM(I105,K105,N105)</f>
        <v>37</v>
      </c>
      <c r="I105" s="43">
        <v>21</v>
      </c>
      <c r="J105" s="3">
        <f>PRODUCT(I105,G105)</f>
        <v>1.89</v>
      </c>
      <c r="K105" s="43">
        <v>16</v>
      </c>
      <c r="L105" s="3">
        <f>PRODUCT(K105,G105)</f>
        <v>1.44</v>
      </c>
      <c r="M105" s="43"/>
      <c r="N105" s="84"/>
      <c r="O105" s="3">
        <f>PRODUCT(N105,G105)</f>
        <v>0.09</v>
      </c>
      <c r="P105" s="17"/>
      <c r="Q105" s="43">
        <v>20</v>
      </c>
    </row>
    <row r="106" spans="1:17" s="14" customFormat="1" ht="12">
      <c r="A106" s="24" t="s">
        <v>208</v>
      </c>
      <c r="B106" s="12" t="s">
        <v>125</v>
      </c>
      <c r="C106" s="2" t="s">
        <v>64</v>
      </c>
      <c r="D106" s="34" t="s">
        <v>207</v>
      </c>
      <c r="E106" s="14">
        <v>1</v>
      </c>
      <c r="F106" s="14">
        <v>1</v>
      </c>
      <c r="G106" s="3">
        <v>0.28</v>
      </c>
      <c r="H106" s="78">
        <f>SUM(I106,K106,N106)</f>
        <v>37</v>
      </c>
      <c r="I106" s="29">
        <v>21</v>
      </c>
      <c r="J106" s="3"/>
      <c r="K106" s="29">
        <v>16</v>
      </c>
      <c r="L106" s="3"/>
      <c r="M106" s="29"/>
      <c r="N106" s="84"/>
      <c r="O106" s="3"/>
      <c r="P106" s="17"/>
      <c r="Q106" s="43"/>
    </row>
    <row r="107" spans="1:16" s="14" customFormat="1" ht="12">
      <c r="A107" s="31" t="s">
        <v>67</v>
      </c>
      <c r="B107" s="20"/>
      <c r="C107" s="21"/>
      <c r="D107" s="22"/>
      <c r="G107" s="15"/>
      <c r="H107" s="15"/>
      <c r="I107" s="30"/>
      <c r="J107" s="15"/>
      <c r="K107" s="15"/>
      <c r="L107" s="15"/>
      <c r="M107" s="15"/>
      <c r="N107" s="15"/>
      <c r="O107" s="15"/>
      <c r="P107" s="17"/>
    </row>
    <row r="108" spans="1:16" s="27" customFormat="1" ht="12">
      <c r="A108" s="32" t="s">
        <v>140</v>
      </c>
      <c r="B108" s="35"/>
      <c r="C108" s="36"/>
      <c r="D108" s="41"/>
      <c r="G108" s="38"/>
      <c r="H108" s="38"/>
      <c r="I108" s="39" t="s">
        <v>67</v>
      </c>
      <c r="J108" s="38">
        <f>SUM(J66:J107)</f>
        <v>10.799999999999999</v>
      </c>
      <c r="K108" s="38" t="s">
        <v>67</v>
      </c>
      <c r="L108" s="38">
        <f>SUM(L66:L107)</f>
        <v>22.460000000000004</v>
      </c>
      <c r="M108" s="38"/>
      <c r="N108" s="38"/>
      <c r="O108" s="38">
        <f>SUM(O66:O107)</f>
        <v>12.69</v>
      </c>
      <c r="P108" s="40"/>
    </row>
    <row r="109" spans="1:16" s="27" customFormat="1" ht="12">
      <c r="A109" s="32" t="s">
        <v>108</v>
      </c>
      <c r="B109" s="35"/>
      <c r="C109" s="36"/>
      <c r="D109" s="41"/>
      <c r="G109" s="38"/>
      <c r="H109" s="38"/>
      <c r="I109" s="39" t="s">
        <v>67</v>
      </c>
      <c r="J109" s="38">
        <f>SUM(J62,J108)</f>
        <v>26.190000000000005</v>
      </c>
      <c r="K109" s="38" t="s">
        <v>67</v>
      </c>
      <c r="L109" s="38">
        <f>SUM(L62,L108)</f>
        <v>37.15000000000001</v>
      </c>
      <c r="M109" s="38"/>
      <c r="N109" s="38"/>
      <c r="O109" s="38">
        <f>SUM(O62,O108)</f>
        <v>26.89</v>
      </c>
      <c r="P109" s="40"/>
    </row>
    <row r="110" spans="1:16" s="14" customFormat="1" ht="12">
      <c r="A110" s="31"/>
      <c r="B110" s="20"/>
      <c r="C110" s="21"/>
      <c r="D110" s="22"/>
      <c r="G110" s="15"/>
      <c r="H110" s="15"/>
      <c r="I110" s="30"/>
      <c r="J110" s="15"/>
      <c r="K110" s="15"/>
      <c r="L110" s="15"/>
      <c r="M110" s="15"/>
      <c r="N110" s="15"/>
      <c r="O110" s="15"/>
      <c r="P110" s="17"/>
    </row>
    <row r="111" spans="1:16" s="5" customFormat="1" ht="12.75">
      <c r="A111" s="4" t="s">
        <v>66</v>
      </c>
      <c r="B111" s="13"/>
      <c r="C111" s="6"/>
      <c r="D111" s="11"/>
      <c r="G111" s="7"/>
      <c r="H111" s="7"/>
      <c r="I111" s="29"/>
      <c r="J111" s="7"/>
      <c r="K111" s="7"/>
      <c r="L111" s="7"/>
      <c r="M111" s="7"/>
      <c r="N111" s="7"/>
      <c r="O111" s="7"/>
      <c r="P111" s="9"/>
    </row>
    <row r="112" spans="1:17" s="14" customFormat="1" ht="12.75">
      <c r="A112" s="19" t="s">
        <v>164</v>
      </c>
      <c r="B112" s="20"/>
      <c r="C112" s="21"/>
      <c r="D112" s="26"/>
      <c r="G112" s="15"/>
      <c r="H112" s="15"/>
      <c r="I112" s="30"/>
      <c r="J112" s="15"/>
      <c r="K112" s="15"/>
      <c r="L112" s="15"/>
      <c r="M112" s="15"/>
      <c r="N112" s="15"/>
      <c r="O112" s="15"/>
      <c r="P112" s="17"/>
      <c r="Q112" s="18"/>
    </row>
    <row r="113" spans="1:18" s="14" customFormat="1" ht="12">
      <c r="A113" s="24" t="s">
        <v>165</v>
      </c>
      <c r="B113" s="12" t="s">
        <v>125</v>
      </c>
      <c r="C113" s="21" t="s">
        <v>118</v>
      </c>
      <c r="D113" s="34" t="s">
        <v>369</v>
      </c>
      <c r="E113" s="14">
        <v>1</v>
      </c>
      <c r="F113" s="14">
        <v>1</v>
      </c>
      <c r="G113" s="15">
        <v>1.77</v>
      </c>
      <c r="H113" s="78">
        <f>SUM(I113,K113,N113)</f>
        <v>5</v>
      </c>
      <c r="I113" s="43" t="s">
        <v>67</v>
      </c>
      <c r="J113" s="3" t="s">
        <v>67</v>
      </c>
      <c r="K113" s="58">
        <v>5</v>
      </c>
      <c r="L113" s="3">
        <f>PRODUCT(K113,G113)</f>
        <v>8.85</v>
      </c>
      <c r="M113" s="58"/>
      <c r="N113" s="80"/>
      <c r="O113" s="3" t="s">
        <v>67</v>
      </c>
      <c r="P113" s="17"/>
      <c r="Q113" s="18"/>
      <c r="R113" s="58">
        <v>4</v>
      </c>
    </row>
    <row r="114" spans="1:18" s="14" customFormat="1" ht="12">
      <c r="A114" s="24" t="s">
        <v>135</v>
      </c>
      <c r="B114" s="12" t="s">
        <v>125</v>
      </c>
      <c r="C114" s="21" t="s">
        <v>118</v>
      </c>
      <c r="D114" s="34" t="s">
        <v>263</v>
      </c>
      <c r="E114" s="14">
        <v>1</v>
      </c>
      <c r="F114" s="14">
        <v>1</v>
      </c>
      <c r="G114" s="15">
        <v>1.6</v>
      </c>
      <c r="H114" s="78">
        <f>SUM(I114,K114,N114)</f>
        <v>3</v>
      </c>
      <c r="I114" s="43">
        <v>2</v>
      </c>
      <c r="J114" s="3">
        <f>PRODUCT(I114,G114)</f>
        <v>3.2</v>
      </c>
      <c r="K114" s="58">
        <v>1</v>
      </c>
      <c r="L114" s="3">
        <f>PRODUCT(K114,G114)</f>
        <v>1.6</v>
      </c>
      <c r="M114" s="58"/>
      <c r="N114" s="80"/>
      <c r="O114" s="3" t="s">
        <v>67</v>
      </c>
      <c r="P114" s="17"/>
      <c r="Q114" s="18"/>
      <c r="R114" s="58">
        <v>4</v>
      </c>
    </row>
    <row r="115" spans="1:18" s="14" customFormat="1" ht="12.75">
      <c r="A115" s="19" t="s">
        <v>404</v>
      </c>
      <c r="B115" s="20"/>
      <c r="C115" s="21"/>
      <c r="D115" s="26"/>
      <c r="G115" s="15"/>
      <c r="H115" s="38"/>
      <c r="I115" s="43"/>
      <c r="J115" s="15"/>
      <c r="K115" s="58"/>
      <c r="L115" s="15"/>
      <c r="M115" s="58"/>
      <c r="N115" s="80"/>
      <c r="O115" s="15"/>
      <c r="P115" s="17"/>
      <c r="Q115" s="18"/>
      <c r="R115" s="62"/>
    </row>
    <row r="116" spans="1:16" ht="12.75">
      <c r="A116" s="24" t="s">
        <v>398</v>
      </c>
      <c r="B116" s="12" t="s">
        <v>125</v>
      </c>
      <c r="C116" s="2" t="s">
        <v>324</v>
      </c>
      <c r="D116" s="5" t="s">
        <v>399</v>
      </c>
      <c r="E116" s="14">
        <v>1</v>
      </c>
      <c r="F116">
        <v>1</v>
      </c>
      <c r="G116" s="3">
        <v>0.46</v>
      </c>
      <c r="H116" s="78">
        <f>SUM(I116,K116,N116)</f>
        <v>2</v>
      </c>
      <c r="I116" s="56"/>
      <c r="J116" s="39"/>
      <c r="K116" s="56"/>
      <c r="L116"/>
      <c r="M116" s="43">
        <v>1</v>
      </c>
      <c r="N116" s="79">
        <f>PRODUCT(M116,2)</f>
        <v>2</v>
      </c>
      <c r="O116" s="3">
        <f>PRODUCT(N116,G116)</f>
        <v>0.92</v>
      </c>
      <c r="P116" s="77"/>
    </row>
    <row r="117" spans="1:16" ht="12.75">
      <c r="A117" s="24" t="s">
        <v>405</v>
      </c>
      <c r="B117" s="12" t="s">
        <v>125</v>
      </c>
      <c r="C117" s="2" t="s">
        <v>324</v>
      </c>
      <c r="D117" s="5" t="s">
        <v>396</v>
      </c>
      <c r="E117" s="14">
        <v>1</v>
      </c>
      <c r="F117">
        <v>1</v>
      </c>
      <c r="G117" s="3">
        <v>0.46</v>
      </c>
      <c r="H117" s="78">
        <f>SUM(I117,K117,N117)</f>
        <v>2</v>
      </c>
      <c r="I117" s="56"/>
      <c r="J117" s="39"/>
      <c r="K117" s="56"/>
      <c r="L117"/>
      <c r="M117" s="43">
        <v>1</v>
      </c>
      <c r="N117" s="79">
        <f>PRODUCT(M117,2)</f>
        <v>2</v>
      </c>
      <c r="O117" s="3">
        <f>PRODUCT(N117,G117)</f>
        <v>0.92</v>
      </c>
      <c r="P117" s="77"/>
    </row>
    <row r="118" spans="1:18" s="14" customFormat="1" ht="12.75">
      <c r="A118" s="19" t="s">
        <v>136</v>
      </c>
      <c r="B118" s="20"/>
      <c r="C118" s="21"/>
      <c r="D118" s="26"/>
      <c r="G118" s="15"/>
      <c r="H118" s="38"/>
      <c r="I118" s="43"/>
      <c r="J118" s="15"/>
      <c r="K118" s="56"/>
      <c r="L118" s="15"/>
      <c r="M118" s="56"/>
      <c r="N118" s="83"/>
      <c r="O118" s="15"/>
      <c r="P118" s="17"/>
      <c r="Q118" s="18"/>
      <c r="R118" s="56"/>
    </row>
    <row r="119" spans="1:18" s="14" customFormat="1" ht="12">
      <c r="A119" s="24" t="s">
        <v>434</v>
      </c>
      <c r="B119" s="12" t="s">
        <v>125</v>
      </c>
      <c r="C119" s="21" t="s">
        <v>137</v>
      </c>
      <c r="D119" s="34" t="s">
        <v>419</v>
      </c>
      <c r="E119" s="14">
        <v>1</v>
      </c>
      <c r="F119" s="14">
        <v>1</v>
      </c>
      <c r="G119" s="15">
        <v>2.37</v>
      </c>
      <c r="H119" s="78">
        <f>SUM(I119,K119,N119)</f>
        <v>2</v>
      </c>
      <c r="I119" s="43">
        <v>2</v>
      </c>
      <c r="J119" s="3">
        <f>PRODUCT(I119,G119)</f>
        <v>4.74</v>
      </c>
      <c r="K119" s="43" t="s">
        <v>67</v>
      </c>
      <c r="L119" s="3" t="s">
        <v>67</v>
      </c>
      <c r="M119" s="43"/>
      <c r="N119" s="84"/>
      <c r="O119" s="3" t="s">
        <v>67</v>
      </c>
      <c r="P119" s="17"/>
      <c r="Q119" s="18"/>
      <c r="R119" s="43">
        <v>4</v>
      </c>
    </row>
    <row r="120" spans="2:16" s="14" customFormat="1" ht="12">
      <c r="B120" s="20"/>
      <c r="C120" s="21"/>
      <c r="F120" s="15"/>
      <c r="G120" s="30"/>
      <c r="H120" s="30"/>
      <c r="I120" s="15"/>
      <c r="J120" s="30"/>
      <c r="K120" s="15"/>
      <c r="L120" s="17"/>
      <c r="M120" s="15"/>
      <c r="N120" s="15"/>
      <c r="O120" s="17"/>
      <c r="P120" s="18"/>
    </row>
    <row r="121" spans="1:15" s="27" customFormat="1" ht="12">
      <c r="A121" s="32" t="s">
        <v>110</v>
      </c>
      <c r="B121" s="35"/>
      <c r="C121" s="36"/>
      <c r="F121" s="38"/>
      <c r="G121" s="39"/>
      <c r="H121" s="39"/>
      <c r="I121" s="38" t="s">
        <v>67</v>
      </c>
      <c r="J121" s="38">
        <f>SUM(J112:J120)</f>
        <v>7.94</v>
      </c>
      <c r="K121" s="38" t="s">
        <v>67</v>
      </c>
      <c r="L121" s="75">
        <f>SUM(L112:L120)</f>
        <v>10.45</v>
      </c>
      <c r="M121" s="38"/>
      <c r="N121" s="38"/>
      <c r="O121" s="75">
        <f>SUM(O112:O120)</f>
        <v>1.84</v>
      </c>
    </row>
    <row r="122" spans="1:15" s="27" customFormat="1" ht="12">
      <c r="A122" s="32" t="s">
        <v>108</v>
      </c>
      <c r="B122" s="35"/>
      <c r="C122" s="36"/>
      <c r="D122" s="27" t="s">
        <v>67</v>
      </c>
      <c r="F122" s="38"/>
      <c r="G122" s="39"/>
      <c r="H122" s="39"/>
      <c r="I122" s="38" t="s">
        <v>67</v>
      </c>
      <c r="J122" s="38">
        <f>SUM(J62,J108,I121)</f>
        <v>26.190000000000005</v>
      </c>
      <c r="K122" s="38" t="s">
        <v>67</v>
      </c>
      <c r="L122" s="75">
        <f>SUM(L62,L108,K121)</f>
        <v>37.15000000000001</v>
      </c>
      <c r="M122" s="38"/>
      <c r="N122" s="38"/>
      <c r="O122" s="75">
        <f>SUM(O62,O108,M121)</f>
        <v>26.89</v>
      </c>
    </row>
    <row r="123" spans="1:16" s="14" customFormat="1" ht="12.75">
      <c r="A123" s="19"/>
      <c r="B123" s="20"/>
      <c r="C123" s="21"/>
      <c r="D123" s="22"/>
      <c r="G123" s="15"/>
      <c r="H123" s="15"/>
      <c r="I123" s="30"/>
      <c r="J123" s="15"/>
      <c r="K123" s="15"/>
      <c r="L123" s="15"/>
      <c r="M123" s="15"/>
      <c r="N123" s="15"/>
      <c r="O123" s="15"/>
      <c r="P123" s="17"/>
    </row>
    <row r="124" spans="1:16" s="5" customFormat="1" ht="12.75">
      <c r="A124" s="4" t="s">
        <v>77</v>
      </c>
      <c r="B124" s="13"/>
      <c r="C124" s="6"/>
      <c r="D124" s="11"/>
      <c r="G124" s="7"/>
      <c r="H124" s="7"/>
      <c r="I124" s="29"/>
      <c r="J124" s="7"/>
      <c r="K124" s="7"/>
      <c r="L124" s="7"/>
      <c r="M124" s="7"/>
      <c r="N124" s="7"/>
      <c r="O124" s="7"/>
      <c r="P124" s="9"/>
    </row>
    <row r="125" spans="1:17" s="14" customFormat="1" ht="12">
      <c r="A125" s="66" t="s">
        <v>397</v>
      </c>
      <c r="B125" s="20" t="s">
        <v>154</v>
      </c>
      <c r="C125" s="21" t="s">
        <v>67</v>
      </c>
      <c r="D125" s="11" t="s">
        <v>397</v>
      </c>
      <c r="E125" s="14">
        <v>1</v>
      </c>
      <c r="F125" s="14">
        <v>1</v>
      </c>
      <c r="G125" s="15">
        <v>1</v>
      </c>
      <c r="H125" s="78">
        <f>SUM(I125,K125,N125)</f>
        <v>20</v>
      </c>
      <c r="I125" s="43" t="s">
        <v>67</v>
      </c>
      <c r="J125" s="3" t="s">
        <v>67</v>
      </c>
      <c r="K125" s="43" t="s">
        <v>67</v>
      </c>
      <c r="L125" s="3" t="s">
        <v>67</v>
      </c>
      <c r="M125" s="43">
        <v>10</v>
      </c>
      <c r="N125" s="79">
        <f>PRODUCT(M125,2)</f>
        <v>20</v>
      </c>
      <c r="O125" s="3">
        <f>PRODUCT(N125,G125)</f>
        <v>20</v>
      </c>
      <c r="P125" s="17"/>
      <c r="Q125" s="43">
        <v>2</v>
      </c>
    </row>
    <row r="126" spans="1:17" s="14" customFormat="1" ht="12">
      <c r="A126" s="66" t="s">
        <v>156</v>
      </c>
      <c r="B126" s="20" t="s">
        <v>154</v>
      </c>
      <c r="C126" s="21" t="s">
        <v>67</v>
      </c>
      <c r="D126" s="11" t="s">
        <v>156</v>
      </c>
      <c r="E126" s="14">
        <v>1</v>
      </c>
      <c r="F126" s="14">
        <v>1</v>
      </c>
      <c r="G126" s="15">
        <v>1</v>
      </c>
      <c r="H126" s="78">
        <f>SUM(I126,K126,N126)</f>
        <v>2</v>
      </c>
      <c r="I126" s="43" t="s">
        <v>67</v>
      </c>
      <c r="J126" s="3" t="s">
        <v>67</v>
      </c>
      <c r="K126" s="43" t="s">
        <v>67</v>
      </c>
      <c r="L126" s="3" t="s">
        <v>67</v>
      </c>
      <c r="M126" s="43">
        <v>1</v>
      </c>
      <c r="N126" s="79">
        <f>PRODUCT(M126,2)</f>
        <v>2</v>
      </c>
      <c r="O126" s="3">
        <f>PRODUCT(N126,G126)</f>
        <v>2</v>
      </c>
      <c r="P126" s="17"/>
      <c r="Q126" s="43">
        <v>2</v>
      </c>
    </row>
    <row r="127" spans="1:17" s="14" customFormat="1" ht="12">
      <c r="A127" s="66" t="s">
        <v>353</v>
      </c>
      <c r="B127" s="20" t="s">
        <v>264</v>
      </c>
      <c r="C127" s="21"/>
      <c r="D127" s="11" t="s">
        <v>265</v>
      </c>
      <c r="E127" s="14">
        <v>1</v>
      </c>
      <c r="F127" s="14">
        <v>1</v>
      </c>
      <c r="G127" s="15">
        <v>2</v>
      </c>
      <c r="H127" s="78">
        <f>SUM(I127,K127,N127)</f>
        <v>18</v>
      </c>
      <c r="I127" s="43">
        <v>12</v>
      </c>
      <c r="J127" s="3">
        <f>PRODUCT(I127,G127)</f>
        <v>24</v>
      </c>
      <c r="K127" s="43">
        <v>6</v>
      </c>
      <c r="L127" s="3">
        <f>PRODUCT(K127,G127)</f>
        <v>12</v>
      </c>
      <c r="M127" s="43"/>
      <c r="N127" s="84"/>
      <c r="O127" s="3" t="s">
        <v>67</v>
      </c>
      <c r="P127" s="17"/>
      <c r="Q127" s="43"/>
    </row>
    <row r="128" spans="1:17" s="14" customFormat="1" ht="12">
      <c r="A128" s="66" t="s">
        <v>344</v>
      </c>
      <c r="B128" s="20" t="s">
        <v>342</v>
      </c>
      <c r="C128" s="2" t="s">
        <v>346</v>
      </c>
      <c r="D128" s="34" t="s">
        <v>345</v>
      </c>
      <c r="E128" s="14">
        <v>1</v>
      </c>
      <c r="F128" s="14">
        <v>1</v>
      </c>
      <c r="G128" s="15">
        <v>2.8</v>
      </c>
      <c r="H128" s="78">
        <f>SUM(I128,K128,N128)</f>
        <v>1</v>
      </c>
      <c r="I128" s="43" t="s">
        <v>67</v>
      </c>
      <c r="J128" s="3" t="s">
        <v>67</v>
      </c>
      <c r="K128" s="43">
        <v>1</v>
      </c>
      <c r="L128" s="3">
        <f>PRODUCT(K128,G128)</f>
        <v>2.8</v>
      </c>
      <c r="M128" s="43"/>
      <c r="N128" s="84"/>
      <c r="O128" s="3" t="s">
        <v>67</v>
      </c>
      <c r="P128" s="17"/>
      <c r="Q128" s="43">
        <v>3</v>
      </c>
    </row>
    <row r="129" spans="1:17" s="14" customFormat="1" ht="12">
      <c r="A129" s="66" t="s">
        <v>347</v>
      </c>
      <c r="B129" s="20" t="s">
        <v>154</v>
      </c>
      <c r="C129" s="2"/>
      <c r="D129" s="34" t="s">
        <v>155</v>
      </c>
      <c r="E129" s="14">
        <v>1</v>
      </c>
      <c r="F129" s="14">
        <v>1</v>
      </c>
      <c r="G129" s="15">
        <v>3</v>
      </c>
      <c r="H129" s="38"/>
      <c r="I129" s="43" t="s">
        <v>67</v>
      </c>
      <c r="J129" s="3" t="s">
        <v>67</v>
      </c>
      <c r="K129" s="43" t="s">
        <v>67</v>
      </c>
      <c r="L129" s="3" t="s">
        <v>67</v>
      </c>
      <c r="M129" s="43"/>
      <c r="N129" s="84"/>
      <c r="O129" s="3" t="s">
        <v>67</v>
      </c>
      <c r="P129" s="17"/>
      <c r="Q129" s="43">
        <v>3</v>
      </c>
    </row>
    <row r="130" spans="1:17" s="14" customFormat="1" ht="12">
      <c r="A130" s="66" t="s">
        <v>386</v>
      </c>
      <c r="B130" s="20" t="s">
        <v>125</v>
      </c>
      <c r="C130" s="2" t="s">
        <v>7</v>
      </c>
      <c r="D130" s="90" t="s">
        <v>200</v>
      </c>
      <c r="E130" s="14">
        <v>1</v>
      </c>
      <c r="F130" s="14">
        <v>1</v>
      </c>
      <c r="G130" s="15">
        <v>0.41</v>
      </c>
      <c r="H130" s="78">
        <f aca="true" t="shared" si="11" ref="H130:H140">SUM(I130,K130,N130)</f>
        <v>1</v>
      </c>
      <c r="I130" s="43">
        <v>1</v>
      </c>
      <c r="J130" s="3">
        <f>PRODUCT(I130,G130)</f>
        <v>0.41</v>
      </c>
      <c r="K130" s="43" t="s">
        <v>67</v>
      </c>
      <c r="L130" s="3" t="s">
        <v>67</v>
      </c>
      <c r="M130" s="43"/>
      <c r="N130" s="84"/>
      <c r="O130" s="3" t="s">
        <v>67</v>
      </c>
      <c r="P130" s="17"/>
      <c r="Q130" s="43">
        <v>5</v>
      </c>
    </row>
    <row r="131" spans="1:17" s="14" customFormat="1" ht="12">
      <c r="A131" s="66" t="s">
        <v>355</v>
      </c>
      <c r="B131" s="20" t="s">
        <v>125</v>
      </c>
      <c r="C131" s="21" t="s">
        <v>61</v>
      </c>
      <c r="D131" s="47" t="s">
        <v>202</v>
      </c>
      <c r="E131" s="14">
        <v>1</v>
      </c>
      <c r="F131" s="14">
        <v>1</v>
      </c>
      <c r="G131" s="15">
        <v>0.44</v>
      </c>
      <c r="H131" s="78">
        <f t="shared" si="11"/>
        <v>1</v>
      </c>
      <c r="I131" s="43">
        <v>1</v>
      </c>
      <c r="J131" s="3">
        <f>PRODUCT(I131,G131)</f>
        <v>0.44</v>
      </c>
      <c r="K131" s="43"/>
      <c r="L131" s="3"/>
      <c r="M131" s="43"/>
      <c r="N131" s="84"/>
      <c r="O131" s="3"/>
      <c r="P131" s="17"/>
      <c r="Q131" s="43"/>
    </row>
    <row r="132" spans="1:17" s="14" customFormat="1" ht="12">
      <c r="A132" s="66" t="s">
        <v>356</v>
      </c>
      <c r="B132" s="20" t="s">
        <v>125</v>
      </c>
      <c r="C132" s="21" t="s">
        <v>341</v>
      </c>
      <c r="D132" s="90" t="s">
        <v>340</v>
      </c>
      <c r="E132" s="14">
        <v>1</v>
      </c>
      <c r="F132" s="14">
        <v>1</v>
      </c>
      <c r="G132" s="15">
        <v>0.46</v>
      </c>
      <c r="H132" s="78">
        <f t="shared" si="11"/>
        <v>2</v>
      </c>
      <c r="I132" s="43" t="s">
        <v>67</v>
      </c>
      <c r="J132" s="3"/>
      <c r="K132" s="43">
        <v>2</v>
      </c>
      <c r="L132" s="3">
        <f aca="true" t="shared" si="12" ref="L132:L138">PRODUCT(K132,G132)</f>
        <v>0.92</v>
      </c>
      <c r="M132" s="43"/>
      <c r="N132" s="84"/>
      <c r="O132" s="3" t="s">
        <v>67</v>
      </c>
      <c r="P132" s="17"/>
      <c r="Q132" s="43"/>
    </row>
    <row r="133" spans="1:17" s="14" customFormat="1" ht="12">
      <c r="A133" s="66" t="s">
        <v>357</v>
      </c>
      <c r="B133" s="20" t="s">
        <v>264</v>
      </c>
      <c r="C133" s="21" t="s">
        <v>339</v>
      </c>
      <c r="D133" s="11">
        <v>1913</v>
      </c>
      <c r="E133" s="14">
        <v>1</v>
      </c>
      <c r="F133" s="14">
        <v>1</v>
      </c>
      <c r="G133" s="15">
        <v>7.95</v>
      </c>
      <c r="H133" s="78">
        <f t="shared" si="11"/>
        <v>2</v>
      </c>
      <c r="I133" s="43"/>
      <c r="J133" s="3"/>
      <c r="K133" s="43">
        <v>2</v>
      </c>
      <c r="L133" s="3">
        <f t="shared" si="12"/>
        <v>15.9</v>
      </c>
      <c r="M133" s="43"/>
      <c r="N133" s="84"/>
      <c r="O133" s="3" t="s">
        <v>67</v>
      </c>
      <c r="P133" s="17"/>
      <c r="Q133" s="43"/>
    </row>
    <row r="134" spans="1:17" s="14" customFormat="1" ht="12">
      <c r="A134" s="66" t="s">
        <v>358</v>
      </c>
      <c r="B134" s="20" t="s">
        <v>264</v>
      </c>
      <c r="C134" s="21" t="s">
        <v>339</v>
      </c>
      <c r="D134" s="11">
        <v>1910</v>
      </c>
      <c r="E134" s="14">
        <v>1</v>
      </c>
      <c r="F134" s="14">
        <v>1</v>
      </c>
      <c r="G134" s="15">
        <v>10.95</v>
      </c>
      <c r="H134" s="78">
        <f t="shared" si="11"/>
        <v>2</v>
      </c>
      <c r="I134" s="43"/>
      <c r="J134" s="3"/>
      <c r="K134" s="43">
        <v>2</v>
      </c>
      <c r="L134" s="3">
        <f t="shared" si="12"/>
        <v>21.9</v>
      </c>
      <c r="M134" s="43"/>
      <c r="N134" s="84"/>
      <c r="O134" s="3" t="s">
        <v>67</v>
      </c>
      <c r="P134" s="17"/>
      <c r="Q134" s="43"/>
    </row>
    <row r="135" spans="1:17" s="14" customFormat="1" ht="12">
      <c r="A135" s="66" t="s">
        <v>352</v>
      </c>
      <c r="B135" s="20" t="s">
        <v>342</v>
      </c>
      <c r="C135" s="21" t="s">
        <v>336</v>
      </c>
      <c r="D135" s="76" t="s">
        <v>343</v>
      </c>
      <c r="E135" s="14">
        <v>1</v>
      </c>
      <c r="F135" s="14">
        <v>1</v>
      </c>
      <c r="G135" s="15">
        <v>2.8</v>
      </c>
      <c r="H135" s="78">
        <f t="shared" si="11"/>
        <v>2</v>
      </c>
      <c r="I135" s="43"/>
      <c r="J135" s="3"/>
      <c r="K135" s="43">
        <v>2</v>
      </c>
      <c r="L135" s="3">
        <f t="shared" si="12"/>
        <v>5.6</v>
      </c>
      <c r="M135" s="43"/>
      <c r="N135" s="84"/>
      <c r="O135" s="3" t="s">
        <v>67</v>
      </c>
      <c r="P135" s="17"/>
      <c r="Q135" s="43"/>
    </row>
    <row r="136" spans="1:17" s="14" customFormat="1" ht="12">
      <c r="A136" s="24" t="s">
        <v>406</v>
      </c>
      <c r="B136" s="12" t="s">
        <v>125</v>
      </c>
      <c r="C136" s="2" t="s">
        <v>61</v>
      </c>
      <c r="D136" s="47" t="s">
        <v>395</v>
      </c>
      <c r="E136">
        <v>1</v>
      </c>
      <c r="F136">
        <v>1</v>
      </c>
      <c r="G136" s="3">
        <v>2.63</v>
      </c>
      <c r="H136" s="78">
        <f t="shared" si="11"/>
        <v>2</v>
      </c>
      <c r="I136" s="43"/>
      <c r="J136" s="3"/>
      <c r="K136" s="43"/>
      <c r="L136" s="3"/>
      <c r="M136" s="43">
        <v>1</v>
      </c>
      <c r="N136" s="79">
        <f>PRODUCT(M136,2)</f>
        <v>2</v>
      </c>
      <c r="O136" s="3">
        <f>PRODUCT(N136,G136)</f>
        <v>5.26</v>
      </c>
      <c r="P136" s="17"/>
      <c r="Q136" s="43"/>
    </row>
    <row r="137" spans="1:17" s="14" customFormat="1" ht="12">
      <c r="A137" s="66" t="s">
        <v>349</v>
      </c>
      <c r="B137" s="20" t="s">
        <v>125</v>
      </c>
      <c r="C137" s="2" t="s">
        <v>7</v>
      </c>
      <c r="D137" s="90" t="s">
        <v>348</v>
      </c>
      <c r="E137" s="14">
        <v>1</v>
      </c>
      <c r="F137" s="14">
        <v>1</v>
      </c>
      <c r="G137" s="15">
        <v>0.67</v>
      </c>
      <c r="H137" s="78">
        <f t="shared" si="11"/>
        <v>1</v>
      </c>
      <c r="I137" s="43"/>
      <c r="J137" s="3"/>
      <c r="K137" s="43">
        <v>1</v>
      </c>
      <c r="L137" s="3">
        <f t="shared" si="12"/>
        <v>0.67</v>
      </c>
      <c r="M137" s="43"/>
      <c r="N137" s="84"/>
      <c r="O137" s="3" t="s">
        <v>67</v>
      </c>
      <c r="P137" s="17"/>
      <c r="Q137" s="43"/>
    </row>
    <row r="138" spans="1:17" s="14" customFormat="1" ht="12">
      <c r="A138" s="66" t="s">
        <v>350</v>
      </c>
      <c r="B138" s="20" t="s">
        <v>125</v>
      </c>
      <c r="C138" s="2" t="s">
        <v>7</v>
      </c>
      <c r="D138" s="90" t="s">
        <v>351</v>
      </c>
      <c r="E138" s="14">
        <v>1</v>
      </c>
      <c r="F138" s="14">
        <v>1</v>
      </c>
      <c r="G138" s="15">
        <v>0.5</v>
      </c>
      <c r="H138" s="78">
        <f t="shared" si="11"/>
        <v>2</v>
      </c>
      <c r="I138" s="43"/>
      <c r="J138" s="3"/>
      <c r="K138" s="43">
        <v>2</v>
      </c>
      <c r="L138" s="3">
        <f t="shared" si="12"/>
        <v>1</v>
      </c>
      <c r="M138" s="43"/>
      <c r="N138" s="84"/>
      <c r="O138" s="3" t="s">
        <v>67</v>
      </c>
      <c r="P138" s="17"/>
      <c r="Q138" s="43"/>
    </row>
    <row r="139" spans="1:17" s="14" customFormat="1" ht="12">
      <c r="A139" s="66" t="s">
        <v>138</v>
      </c>
      <c r="B139" s="20" t="s">
        <v>125</v>
      </c>
      <c r="C139" s="21" t="s">
        <v>61</v>
      </c>
      <c r="D139" s="47" t="s">
        <v>10</v>
      </c>
      <c r="E139" s="14">
        <v>1</v>
      </c>
      <c r="F139" s="14">
        <v>1</v>
      </c>
      <c r="G139" s="15">
        <v>0.5</v>
      </c>
      <c r="H139" s="78">
        <f t="shared" si="11"/>
        <v>6</v>
      </c>
      <c r="I139" s="43" t="s">
        <v>67</v>
      </c>
      <c r="J139" s="3" t="s">
        <v>67</v>
      </c>
      <c r="K139" s="43" t="s">
        <v>67</v>
      </c>
      <c r="L139" s="3" t="s">
        <v>67</v>
      </c>
      <c r="M139" s="43">
        <v>3</v>
      </c>
      <c r="N139" s="79">
        <f>PRODUCT(M139,2)</f>
        <v>6</v>
      </c>
      <c r="O139" s="3">
        <f>PRODUCT(N139,G139)</f>
        <v>3</v>
      </c>
      <c r="P139" s="17"/>
      <c r="Q139" s="43">
        <v>9</v>
      </c>
    </row>
    <row r="140" spans="1:17" s="14" customFormat="1" ht="12">
      <c r="A140" s="66" t="s">
        <v>359</v>
      </c>
      <c r="B140" s="20" t="s">
        <v>125</v>
      </c>
      <c r="C140" s="2" t="s">
        <v>7</v>
      </c>
      <c r="D140" s="90" t="s">
        <v>201</v>
      </c>
      <c r="E140" s="14">
        <v>1</v>
      </c>
      <c r="F140" s="14">
        <v>1</v>
      </c>
      <c r="G140" s="15">
        <v>0.52</v>
      </c>
      <c r="H140" s="78">
        <f t="shared" si="11"/>
        <v>1</v>
      </c>
      <c r="I140" s="43">
        <v>1</v>
      </c>
      <c r="J140" s="3">
        <f>PRODUCT(I140,G140)</f>
        <v>0.52</v>
      </c>
      <c r="K140" s="43" t="s">
        <v>67</v>
      </c>
      <c r="L140" s="3" t="s">
        <v>67</v>
      </c>
      <c r="M140" s="43"/>
      <c r="N140" s="84"/>
      <c r="O140" s="3" t="s">
        <v>67</v>
      </c>
      <c r="P140" s="17"/>
      <c r="Q140" s="43">
        <v>5</v>
      </c>
    </row>
    <row r="141" spans="1:17" s="14" customFormat="1" ht="12.75">
      <c r="A141" s="19" t="s">
        <v>120</v>
      </c>
      <c r="B141" s="20"/>
      <c r="C141" s="21"/>
      <c r="G141" s="15"/>
      <c r="H141" s="38"/>
      <c r="I141" s="43"/>
      <c r="J141" s="15"/>
      <c r="K141" s="56"/>
      <c r="L141" s="15"/>
      <c r="M141" s="56"/>
      <c r="N141" s="83"/>
      <c r="O141" s="15"/>
      <c r="P141" s="17"/>
      <c r="Q141" s="56"/>
    </row>
    <row r="142" spans="1:17" s="14" customFormat="1" ht="12">
      <c r="A142" s="66" t="s">
        <v>121</v>
      </c>
      <c r="B142" s="12" t="s">
        <v>125</v>
      </c>
      <c r="C142" s="2" t="s">
        <v>114</v>
      </c>
      <c r="D142" s="5" t="s">
        <v>145</v>
      </c>
      <c r="E142" s="14">
        <v>1</v>
      </c>
      <c r="F142" s="14">
        <v>1</v>
      </c>
      <c r="G142" s="15">
        <v>0.06</v>
      </c>
      <c r="H142" s="78">
        <f>SUM(I142,K142,N142)</f>
        <v>10</v>
      </c>
      <c r="I142" s="43">
        <v>2</v>
      </c>
      <c r="J142" s="3">
        <f>PRODUCT(I142,G142)</f>
        <v>0.12</v>
      </c>
      <c r="K142" s="43">
        <v>8</v>
      </c>
      <c r="L142" s="3">
        <f>PRODUCT(K142,G142)</f>
        <v>0.48</v>
      </c>
      <c r="M142" s="43"/>
      <c r="N142" s="84"/>
      <c r="O142" s="3" t="s">
        <v>67</v>
      </c>
      <c r="P142" s="3"/>
      <c r="Q142" s="43">
        <v>15</v>
      </c>
    </row>
    <row r="143" spans="1:17" s="14" customFormat="1" ht="12">
      <c r="A143" s="66" t="s">
        <v>23</v>
      </c>
      <c r="B143" s="12" t="s">
        <v>125</v>
      </c>
      <c r="C143" s="2" t="s">
        <v>114</v>
      </c>
      <c r="D143" s="5" t="s">
        <v>146</v>
      </c>
      <c r="E143" s="14">
        <v>1</v>
      </c>
      <c r="F143" s="14">
        <v>1</v>
      </c>
      <c r="G143" s="15">
        <v>0.09</v>
      </c>
      <c r="H143" s="78">
        <f>SUM(I143,K143,N143)</f>
        <v>4</v>
      </c>
      <c r="I143" s="43">
        <v>1</v>
      </c>
      <c r="J143" s="3">
        <f>PRODUCT(I143,G143)</f>
        <v>0.09</v>
      </c>
      <c r="K143" s="43">
        <v>3</v>
      </c>
      <c r="L143" s="3">
        <f>PRODUCT(K143,G143)</f>
        <v>0.27</v>
      </c>
      <c r="M143" s="43"/>
      <c r="N143" s="84"/>
      <c r="O143" s="3" t="s">
        <v>67</v>
      </c>
      <c r="P143" s="3"/>
      <c r="Q143" s="43">
        <v>15</v>
      </c>
    </row>
    <row r="144" spans="1:17" s="14" customFormat="1" ht="12">
      <c r="A144" s="66" t="s">
        <v>206</v>
      </c>
      <c r="B144" s="20" t="s">
        <v>125</v>
      </c>
      <c r="C144" s="2" t="s">
        <v>7</v>
      </c>
      <c r="D144" s="5" t="s">
        <v>203</v>
      </c>
      <c r="E144" s="14">
        <v>1</v>
      </c>
      <c r="F144" s="14">
        <v>1</v>
      </c>
      <c r="G144" s="15">
        <v>0.54</v>
      </c>
      <c r="H144" s="78">
        <f>SUM(I144,K144,N144)</f>
        <v>4</v>
      </c>
      <c r="I144" s="43">
        <v>4</v>
      </c>
      <c r="J144" s="3">
        <f>PRODUCT(I144,G144)</f>
        <v>2.16</v>
      </c>
      <c r="K144" s="43"/>
      <c r="L144" s="3"/>
      <c r="M144" s="43"/>
      <c r="N144" s="84"/>
      <c r="O144" s="3"/>
      <c r="P144" s="3"/>
      <c r="Q144" s="43"/>
    </row>
    <row r="145" spans="1:17" s="14" customFormat="1" ht="12">
      <c r="A145" s="66" t="s">
        <v>205</v>
      </c>
      <c r="B145" s="20" t="s">
        <v>125</v>
      </c>
      <c r="C145" s="2" t="s">
        <v>7</v>
      </c>
      <c r="D145" s="5" t="s">
        <v>204</v>
      </c>
      <c r="E145" s="14">
        <v>1</v>
      </c>
      <c r="F145" s="14">
        <v>1</v>
      </c>
      <c r="G145" s="15">
        <v>0.24</v>
      </c>
      <c r="H145" s="78">
        <f>SUM(I145,K145,N145)</f>
        <v>4</v>
      </c>
      <c r="I145" s="43">
        <v>4</v>
      </c>
      <c r="J145" s="3">
        <f>PRODUCT(I145,G145)</f>
        <v>0.96</v>
      </c>
      <c r="K145" s="43"/>
      <c r="L145" s="3"/>
      <c r="M145" s="43"/>
      <c r="N145" s="84"/>
      <c r="O145" s="3"/>
      <c r="P145" s="3"/>
      <c r="Q145" s="43"/>
    </row>
    <row r="146" spans="1:17" s="14" customFormat="1" ht="12">
      <c r="A146" s="66" t="s">
        <v>354</v>
      </c>
      <c r="B146" s="20" t="s">
        <v>125</v>
      </c>
      <c r="C146" s="2" t="s">
        <v>114</v>
      </c>
      <c r="D146" s="34" t="s">
        <v>410</v>
      </c>
      <c r="E146" s="14">
        <v>1</v>
      </c>
      <c r="F146" s="14">
        <v>1</v>
      </c>
      <c r="G146" s="15">
        <v>0.12</v>
      </c>
      <c r="H146" s="78">
        <f>SUM(I146,K146,N146)</f>
        <v>14</v>
      </c>
      <c r="I146" s="43">
        <v>11</v>
      </c>
      <c r="J146" s="3">
        <f>PRODUCT(I146,G146)</f>
        <v>1.3199999999999998</v>
      </c>
      <c r="K146" s="43">
        <v>3</v>
      </c>
      <c r="L146" s="3">
        <f>PRODUCT(K146,G146)</f>
        <v>0.36</v>
      </c>
      <c r="M146" s="43"/>
      <c r="N146" s="84"/>
      <c r="O146" s="3" t="s">
        <v>67</v>
      </c>
      <c r="P146" s="17"/>
      <c r="Q146" s="43"/>
    </row>
    <row r="147" spans="1:17" s="14" customFormat="1" ht="12.75">
      <c r="A147" s="19" t="s">
        <v>116</v>
      </c>
      <c r="B147" s="20"/>
      <c r="C147" s="21"/>
      <c r="G147" s="15"/>
      <c r="H147" s="38"/>
      <c r="I147" s="43"/>
      <c r="J147" s="3"/>
      <c r="K147" s="56"/>
      <c r="L147" s="3"/>
      <c r="M147" s="56"/>
      <c r="N147" s="83"/>
      <c r="O147" s="3"/>
      <c r="P147" s="17"/>
      <c r="Q147" s="56"/>
    </row>
    <row r="148" spans="1:17" s="14" customFormat="1" ht="12">
      <c r="A148" s="65" t="s">
        <v>141</v>
      </c>
      <c r="B148" s="12" t="s">
        <v>125</v>
      </c>
      <c r="C148" s="2" t="s">
        <v>114</v>
      </c>
      <c r="D148" s="34" t="s">
        <v>147</v>
      </c>
      <c r="E148" s="14">
        <v>1</v>
      </c>
      <c r="F148" s="14">
        <v>1</v>
      </c>
      <c r="G148" s="3">
        <v>0.03</v>
      </c>
      <c r="H148" s="78">
        <f>SUM(I148,K148,N148)</f>
        <v>26</v>
      </c>
      <c r="I148" s="43">
        <v>17</v>
      </c>
      <c r="J148" s="15">
        <f>PRODUCT(I148,G148)</f>
        <v>0.51</v>
      </c>
      <c r="K148" s="43">
        <v>7</v>
      </c>
      <c r="L148" s="3">
        <f>PRODUCT(K148,0.02)</f>
        <v>0.14</v>
      </c>
      <c r="M148" s="43">
        <v>1</v>
      </c>
      <c r="N148" s="79">
        <f>PRODUCT(M148,2)</f>
        <v>2</v>
      </c>
      <c r="O148" s="3">
        <f>PRODUCT(N148,G148)</f>
        <v>0.06</v>
      </c>
      <c r="P148" s="17" t="s">
        <v>157</v>
      </c>
      <c r="Q148" s="43">
        <v>25</v>
      </c>
    </row>
    <row r="149" spans="1:17" s="14" customFormat="1" ht="12.75">
      <c r="A149" s="19" t="s">
        <v>416</v>
      </c>
      <c r="B149" s="20"/>
      <c r="C149" s="21"/>
      <c r="D149" s="26"/>
      <c r="G149" s="15"/>
      <c r="H149" s="89"/>
      <c r="I149" s="30"/>
      <c r="J149" s="15"/>
      <c r="K149" s="30"/>
      <c r="L149" s="15"/>
      <c r="M149" s="30"/>
      <c r="N149" s="89"/>
      <c r="O149" s="15"/>
      <c r="P149" s="17"/>
      <c r="Q149" s="30"/>
    </row>
    <row r="150" spans="1:15" s="14" customFormat="1" ht="12">
      <c r="A150" s="24" t="s">
        <v>413</v>
      </c>
      <c r="B150" s="20" t="s">
        <v>125</v>
      </c>
      <c r="C150" s="14" t="s">
        <v>414</v>
      </c>
      <c r="D150" s="34" t="s">
        <v>418</v>
      </c>
      <c r="E150" s="14">
        <v>1</v>
      </c>
      <c r="F150" s="14">
        <v>1</v>
      </c>
      <c r="G150" s="15">
        <v>2.07</v>
      </c>
      <c r="H150" s="78">
        <f>SUM(I150,K150,N150)</f>
        <v>1</v>
      </c>
      <c r="I150" s="43">
        <v>1</v>
      </c>
      <c r="J150" s="15">
        <f>PRODUCT(I150,G150)</f>
        <v>2.07</v>
      </c>
      <c r="K150" s="43" t="s">
        <v>67</v>
      </c>
      <c r="L150" s="3" t="s">
        <v>67</v>
      </c>
      <c r="M150" s="43" t="s">
        <v>67</v>
      </c>
      <c r="N150" s="79" t="s">
        <v>67</v>
      </c>
      <c r="O150" s="3" t="s">
        <v>67</v>
      </c>
    </row>
    <row r="151" spans="1:16" s="14" customFormat="1" ht="12">
      <c r="A151" s="66" t="s">
        <v>415</v>
      </c>
      <c r="B151" s="20" t="s">
        <v>125</v>
      </c>
      <c r="C151" s="22" t="s">
        <v>414</v>
      </c>
      <c r="D151" s="34" t="s">
        <v>417</v>
      </c>
      <c r="E151" s="14">
        <v>1</v>
      </c>
      <c r="F151" s="14">
        <v>1</v>
      </c>
      <c r="G151" s="15">
        <v>2.07</v>
      </c>
      <c r="H151" s="78">
        <f>SUM(I151,K151,N151)</f>
        <v>0</v>
      </c>
      <c r="I151" s="43" t="s">
        <v>67</v>
      </c>
      <c r="J151" s="15" t="s">
        <v>67</v>
      </c>
      <c r="K151" s="43" t="s">
        <v>67</v>
      </c>
      <c r="L151" s="3" t="s">
        <v>67</v>
      </c>
      <c r="M151" s="43" t="s">
        <v>67</v>
      </c>
      <c r="N151" s="79" t="s">
        <v>67</v>
      </c>
      <c r="O151" s="3" t="s">
        <v>67</v>
      </c>
      <c r="P151" s="17"/>
    </row>
    <row r="152" spans="1:16" s="14" customFormat="1" ht="12">
      <c r="A152" s="31"/>
      <c r="B152" s="21"/>
      <c r="C152" s="21"/>
      <c r="G152" s="15"/>
      <c r="H152" s="15"/>
      <c r="I152" s="30"/>
      <c r="J152" s="15"/>
      <c r="K152" s="30"/>
      <c r="L152" s="15"/>
      <c r="M152" s="30"/>
      <c r="N152" s="30"/>
      <c r="O152" s="15"/>
      <c r="P152" s="20"/>
    </row>
    <row r="153" spans="1:16" s="27" customFormat="1" ht="12">
      <c r="A153" s="32" t="s">
        <v>111</v>
      </c>
      <c r="B153" s="35"/>
      <c r="C153" s="36"/>
      <c r="D153" s="37"/>
      <c r="G153" s="38"/>
      <c r="H153" s="38"/>
      <c r="I153" s="39"/>
      <c r="J153" s="38">
        <f>SUM(J130:J152)</f>
        <v>8.6</v>
      </c>
      <c r="K153" s="38"/>
      <c r="L153" s="38">
        <f>SUM(L130:L152)</f>
        <v>47.24</v>
      </c>
      <c r="M153" s="38"/>
      <c r="N153" s="38"/>
      <c r="O153" s="38">
        <f>SUM(O130:O152)</f>
        <v>8.32</v>
      </c>
      <c r="P153" s="40"/>
    </row>
    <row r="154" spans="1:16" s="27" customFormat="1" ht="12">
      <c r="A154" s="32" t="s">
        <v>108</v>
      </c>
      <c r="B154" s="35"/>
      <c r="C154" s="36"/>
      <c r="D154" s="41"/>
      <c r="G154" s="38"/>
      <c r="H154" s="38"/>
      <c r="I154" s="39"/>
      <c r="J154" s="38">
        <f>SUM(J62,J108,I121,J153)</f>
        <v>34.790000000000006</v>
      </c>
      <c r="K154" s="38"/>
      <c r="L154" s="38">
        <f>SUM(L62,L108,K121,L153)</f>
        <v>84.39000000000001</v>
      </c>
      <c r="M154" s="38"/>
      <c r="N154" s="38"/>
      <c r="O154" s="38">
        <f>SUM(O62,O108,M121,O153)</f>
        <v>35.21</v>
      </c>
      <c r="P154" s="40"/>
    </row>
    <row r="155" spans="1:17" ht="12">
      <c r="A155" s="14"/>
      <c r="D155"/>
      <c r="P155"/>
      <c r="Q155" s="16"/>
    </row>
    <row r="156" spans="1:17" s="5" customFormat="1" ht="12.75">
      <c r="A156" s="4" t="s">
        <v>78</v>
      </c>
      <c r="B156" s="13"/>
      <c r="C156" s="6"/>
      <c r="D156" s="34"/>
      <c r="G156" s="7"/>
      <c r="H156" s="7"/>
      <c r="I156" s="29"/>
      <c r="J156" s="7"/>
      <c r="K156" s="7"/>
      <c r="L156" s="7"/>
      <c r="M156" s="7"/>
      <c r="N156" s="7"/>
      <c r="O156" s="7"/>
      <c r="Q156" s="33"/>
    </row>
    <row r="157" spans="1:17" s="14" customFormat="1" ht="12">
      <c r="A157" s="66" t="s">
        <v>78</v>
      </c>
      <c r="B157" s="20" t="s">
        <v>125</v>
      </c>
      <c r="C157" s="21" t="s">
        <v>109</v>
      </c>
      <c r="D157" s="5" t="s">
        <v>433</v>
      </c>
      <c r="E157" s="14">
        <v>1</v>
      </c>
      <c r="F157" s="14">
        <v>1</v>
      </c>
      <c r="G157" s="15">
        <v>0.12</v>
      </c>
      <c r="H157" s="78">
        <f>SUM(I157,K157,N157)</f>
        <v>2</v>
      </c>
      <c r="I157" s="43">
        <v>2</v>
      </c>
      <c r="J157" s="3">
        <f>PRODUCT(I157,G157)</f>
        <v>0.24</v>
      </c>
      <c r="K157" s="43" t="s">
        <v>67</v>
      </c>
      <c r="L157" s="3" t="s">
        <v>67</v>
      </c>
      <c r="M157" s="43"/>
      <c r="N157" s="84"/>
      <c r="O157" s="3" t="s">
        <v>67</v>
      </c>
      <c r="Q157" s="43">
        <v>10</v>
      </c>
    </row>
    <row r="159" spans="1:16" s="27" customFormat="1" ht="12">
      <c r="A159" s="32" t="s">
        <v>112</v>
      </c>
      <c r="B159" s="35"/>
      <c r="C159" s="36"/>
      <c r="D159" s="37"/>
      <c r="G159" s="38"/>
      <c r="H159" s="38"/>
      <c r="I159" s="39"/>
      <c r="J159" s="38">
        <f>SUM(J157)</f>
        <v>0.24</v>
      </c>
      <c r="K159" s="38"/>
      <c r="L159" s="38">
        <f>SUM(L157)</f>
        <v>0</v>
      </c>
      <c r="M159" s="38"/>
      <c r="N159" s="38"/>
      <c r="O159" s="38">
        <f>SUM(O157)</f>
        <v>0</v>
      </c>
      <c r="P159" s="40"/>
    </row>
    <row r="160" spans="1:16" s="27" customFormat="1" ht="12">
      <c r="A160" s="32" t="s">
        <v>108</v>
      </c>
      <c r="B160" s="35"/>
      <c r="C160" s="36"/>
      <c r="D160" s="41"/>
      <c r="G160" s="38"/>
      <c r="H160" s="38"/>
      <c r="I160" s="39"/>
      <c r="J160" s="38">
        <f>SUM(J62,J108,I121,J153,J159)</f>
        <v>35.03000000000001</v>
      </c>
      <c r="K160" s="38"/>
      <c r="L160" s="38">
        <f>SUM(L62,L108,K121,L153,L159)</f>
        <v>84.39000000000001</v>
      </c>
      <c r="M160" s="38"/>
      <c r="N160" s="38"/>
      <c r="O160" s="38">
        <f>SUM(O62,O108,M121,O153,O159)</f>
        <v>35.21</v>
      </c>
      <c r="P160" s="40"/>
    </row>
    <row r="162" spans="1:16" s="5" customFormat="1" ht="12.75">
      <c r="A162" s="4" t="s">
        <v>128</v>
      </c>
      <c r="B162" s="13"/>
      <c r="C162" s="6"/>
      <c r="D162" s="11"/>
      <c r="G162" s="7"/>
      <c r="H162" s="7"/>
      <c r="I162" s="29"/>
      <c r="J162" s="7"/>
      <c r="K162" s="7"/>
      <c r="L162" s="7"/>
      <c r="M162" s="7"/>
      <c r="N162" s="7"/>
      <c r="O162" s="7"/>
      <c r="P162" s="9"/>
    </row>
    <row r="163" spans="1:16" ht="12.75">
      <c r="A163" s="1" t="s">
        <v>63</v>
      </c>
      <c r="K163" s="15"/>
      <c r="M163" s="15"/>
      <c r="N163" s="15"/>
      <c r="P163" s="8" t="s">
        <v>105</v>
      </c>
    </row>
    <row r="164" spans="1:17" ht="12">
      <c r="A164" s="24" t="s">
        <v>43</v>
      </c>
      <c r="B164" s="12" t="s">
        <v>125</v>
      </c>
      <c r="C164" s="2" t="s">
        <v>62</v>
      </c>
      <c r="D164" s="34" t="s">
        <v>44</v>
      </c>
      <c r="E164">
        <v>1</v>
      </c>
      <c r="F164">
        <v>1</v>
      </c>
      <c r="G164" s="3">
        <v>1.14</v>
      </c>
      <c r="H164" s="78">
        <f>SUM(I164,K164,N164)</f>
        <v>3</v>
      </c>
      <c r="I164" s="43" t="s">
        <v>67</v>
      </c>
      <c r="J164" s="3" t="s">
        <v>67</v>
      </c>
      <c r="K164" s="43">
        <v>3</v>
      </c>
      <c r="L164" s="3">
        <f>PRODUCT(K164,G164)</f>
        <v>3.42</v>
      </c>
      <c r="M164" s="43"/>
      <c r="N164" s="84"/>
      <c r="O164" s="3" t="s">
        <v>67</v>
      </c>
      <c r="Q164" s="43">
        <v>2</v>
      </c>
    </row>
    <row r="165" spans="1:17" ht="12">
      <c r="A165" s="24" t="s">
        <v>129</v>
      </c>
      <c r="B165" s="12" t="s">
        <v>125</v>
      </c>
      <c r="C165" s="2" t="s">
        <v>62</v>
      </c>
      <c r="D165" s="11" t="s">
        <v>45</v>
      </c>
      <c r="E165">
        <v>1</v>
      </c>
      <c r="F165">
        <v>1</v>
      </c>
      <c r="G165" s="3">
        <v>1</v>
      </c>
      <c r="H165" s="78">
        <f>SUM(I165,K165,N165)</f>
        <v>24</v>
      </c>
      <c r="I165" s="43" t="s">
        <v>67</v>
      </c>
      <c r="J165" s="3">
        <f>PRODUCT(I165,G165)</f>
        <v>1</v>
      </c>
      <c r="K165" s="43">
        <v>2</v>
      </c>
      <c r="L165" s="3">
        <f>PRODUCT(K165,G165)</f>
        <v>2</v>
      </c>
      <c r="M165" s="43">
        <v>11</v>
      </c>
      <c r="N165" s="79">
        <f>PRODUCT(M165,2)</f>
        <v>22</v>
      </c>
      <c r="O165" s="3">
        <f>PRODUCT(N165,G165)</f>
        <v>22</v>
      </c>
      <c r="P165" s="8" t="s">
        <v>117</v>
      </c>
      <c r="Q165" s="43">
        <v>4</v>
      </c>
    </row>
    <row r="166" spans="1:17" ht="12">
      <c r="A166" s="24" t="s">
        <v>106</v>
      </c>
      <c r="B166" s="12" t="s">
        <v>125</v>
      </c>
      <c r="C166" s="2" t="s">
        <v>62</v>
      </c>
      <c r="D166" s="34" t="s">
        <v>46</v>
      </c>
      <c r="E166">
        <v>1</v>
      </c>
      <c r="F166">
        <v>1</v>
      </c>
      <c r="G166" s="3">
        <v>0.59</v>
      </c>
      <c r="H166" s="78">
        <f>SUM(I166,K166,N166)</f>
        <v>18</v>
      </c>
      <c r="I166" s="43">
        <v>3</v>
      </c>
      <c r="J166" s="3">
        <f>PRODUCT(I166,G166)</f>
        <v>1.77</v>
      </c>
      <c r="K166" s="43">
        <v>7</v>
      </c>
      <c r="L166" s="3">
        <f>PRODUCT(K166,G166)</f>
        <v>4.13</v>
      </c>
      <c r="M166" s="43">
        <v>4</v>
      </c>
      <c r="N166" s="79">
        <f>PRODUCT(M166,2)</f>
        <v>8</v>
      </c>
      <c r="O166" s="3">
        <f>PRODUCT(N166,G166)</f>
        <v>4.72</v>
      </c>
      <c r="P166" s="8" t="s">
        <v>117</v>
      </c>
      <c r="Q166" s="43">
        <v>11</v>
      </c>
    </row>
    <row r="167" spans="1:16" s="44" customFormat="1" ht="12.75">
      <c r="A167" s="53" t="s">
        <v>80</v>
      </c>
      <c r="B167" s="54"/>
      <c r="C167" s="55"/>
      <c r="D167" s="47"/>
      <c r="G167" s="56"/>
      <c r="H167" s="56"/>
      <c r="I167" s="43"/>
      <c r="J167" s="56"/>
      <c r="K167" s="56"/>
      <c r="L167" s="56"/>
      <c r="M167" s="56"/>
      <c r="N167" s="56"/>
      <c r="O167" s="56"/>
      <c r="P167" s="57"/>
    </row>
    <row r="168" spans="1:17" s="14" customFormat="1" ht="25.5">
      <c r="A168" s="45" t="s">
        <v>51</v>
      </c>
      <c r="B168" s="20"/>
      <c r="C168" s="21"/>
      <c r="D168" s="26"/>
      <c r="G168" s="15"/>
      <c r="H168" s="15"/>
      <c r="I168" s="30"/>
      <c r="J168" s="15"/>
      <c r="K168" s="15"/>
      <c r="L168" s="15"/>
      <c r="M168" s="15"/>
      <c r="N168" s="15"/>
      <c r="O168" s="15"/>
      <c r="P168" s="17" t="s">
        <v>192</v>
      </c>
      <c r="Q168" s="18"/>
    </row>
    <row r="169" spans="1:18" ht="12">
      <c r="A169" s="24" t="s">
        <v>52</v>
      </c>
      <c r="B169" s="12" t="s">
        <v>125</v>
      </c>
      <c r="C169" s="2" t="s">
        <v>15</v>
      </c>
      <c r="D169" s="5" t="s">
        <v>16</v>
      </c>
      <c r="E169">
        <v>1</v>
      </c>
      <c r="F169">
        <v>1</v>
      </c>
      <c r="G169" s="3">
        <v>0.07</v>
      </c>
      <c r="H169" s="78">
        <f>SUM(I169,K169,N169)</f>
        <v>13</v>
      </c>
      <c r="I169" s="43">
        <v>3</v>
      </c>
      <c r="J169" s="3">
        <f>PRODUCT(I169,G169)</f>
        <v>0.21000000000000002</v>
      </c>
      <c r="K169" s="43">
        <v>4</v>
      </c>
      <c r="L169" s="3">
        <f>PRODUCT(K169,G169)</f>
        <v>0.28</v>
      </c>
      <c r="M169" s="43">
        <v>3</v>
      </c>
      <c r="N169" s="79">
        <f>PRODUCT(M169,2)</f>
        <v>6</v>
      </c>
      <c r="O169" s="3">
        <f>PRODUCT(N169,G169)</f>
        <v>0.42000000000000004</v>
      </c>
      <c r="P169" s="3"/>
      <c r="Q169" s="71"/>
      <c r="R169" s="16"/>
    </row>
    <row r="170" spans="1:18" ht="37.5">
      <c r="A170" s="72" t="s">
        <v>17</v>
      </c>
      <c r="B170" s="12" t="s">
        <v>125</v>
      </c>
      <c r="C170" s="2" t="s">
        <v>15</v>
      </c>
      <c r="D170" s="34" t="s">
        <v>151</v>
      </c>
      <c r="E170">
        <v>1</v>
      </c>
      <c r="F170">
        <v>1</v>
      </c>
      <c r="G170" s="3">
        <v>0.11</v>
      </c>
      <c r="H170" s="78">
        <f>SUM(I170,K170,N170)</f>
        <v>13</v>
      </c>
      <c r="I170" s="43">
        <v>3</v>
      </c>
      <c r="J170" s="3">
        <f>PRODUCT(I170,G170)</f>
        <v>0.33</v>
      </c>
      <c r="K170" s="43">
        <v>4</v>
      </c>
      <c r="L170" s="3">
        <f>PRODUCT(K170,G170)</f>
        <v>0.44</v>
      </c>
      <c r="M170" s="43">
        <v>3</v>
      </c>
      <c r="N170" s="79">
        <f>PRODUCT(M170,2)</f>
        <v>6</v>
      </c>
      <c r="O170" s="3">
        <f>PRODUCT(N170,G170)</f>
        <v>0.66</v>
      </c>
      <c r="P170" s="3"/>
      <c r="Q170" s="71"/>
      <c r="R170" s="16"/>
    </row>
    <row r="171" spans="1:18" ht="12">
      <c r="A171" s="24" t="s">
        <v>18</v>
      </c>
      <c r="B171" s="12" t="s">
        <v>125</v>
      </c>
      <c r="C171" s="2" t="s">
        <v>15</v>
      </c>
      <c r="D171" s="11" t="s">
        <v>19</v>
      </c>
      <c r="E171">
        <v>1</v>
      </c>
      <c r="F171">
        <v>1</v>
      </c>
      <c r="G171" s="3">
        <v>0.07</v>
      </c>
      <c r="H171" s="78">
        <f>SUM(I171,K171,N171)</f>
        <v>13</v>
      </c>
      <c r="I171" s="43">
        <v>3</v>
      </c>
      <c r="J171" s="3">
        <f>PRODUCT(I171,G171)</f>
        <v>0.21000000000000002</v>
      </c>
      <c r="K171" s="43">
        <v>4</v>
      </c>
      <c r="L171" s="3">
        <f>PRODUCT(K171,G171)</f>
        <v>0.28</v>
      </c>
      <c r="M171" s="43">
        <v>3</v>
      </c>
      <c r="N171" s="79">
        <f>PRODUCT(M171,2)</f>
        <v>6</v>
      </c>
      <c r="O171" s="3">
        <f>PRODUCT(N171,G171)</f>
        <v>0.42000000000000004</v>
      </c>
      <c r="P171" s="3"/>
      <c r="Q171" s="71"/>
      <c r="R171" s="16"/>
    </row>
    <row r="172" spans="1:18" ht="12">
      <c r="A172" s="24"/>
      <c r="H172" s="38"/>
      <c r="I172" s="56"/>
      <c r="J172" s="30" t="s">
        <v>67</v>
      </c>
      <c r="K172" s="56"/>
      <c r="L172" s="30"/>
      <c r="M172" s="56"/>
      <c r="N172" s="83"/>
      <c r="O172" s="30"/>
      <c r="P172" s="3"/>
      <c r="Q172" s="71"/>
      <c r="R172" s="16"/>
    </row>
    <row r="173" spans="1:18" ht="12">
      <c r="A173" s="24" t="s">
        <v>20</v>
      </c>
      <c r="B173" s="12" t="s">
        <v>125</v>
      </c>
      <c r="C173" s="2" t="s">
        <v>15</v>
      </c>
      <c r="D173" s="5" t="s">
        <v>21</v>
      </c>
      <c r="E173">
        <v>1</v>
      </c>
      <c r="F173">
        <v>1</v>
      </c>
      <c r="G173" s="3">
        <v>0.1</v>
      </c>
      <c r="H173" s="78">
        <f>SUM(I173,K173,N173)</f>
        <v>15</v>
      </c>
      <c r="I173" s="43">
        <v>7</v>
      </c>
      <c r="J173" s="3">
        <f>PRODUCT(I173,G173)</f>
        <v>0.7000000000000001</v>
      </c>
      <c r="K173" s="43">
        <v>4</v>
      </c>
      <c r="L173" s="3">
        <f>PRODUCT(K173,G173)</f>
        <v>0.4</v>
      </c>
      <c r="M173" s="43">
        <v>2</v>
      </c>
      <c r="N173" s="79">
        <f>PRODUCT(M173,2)</f>
        <v>4</v>
      </c>
      <c r="O173" s="3">
        <f>PRODUCT(N173,G173)</f>
        <v>0.4</v>
      </c>
      <c r="P173" s="3"/>
      <c r="Q173" s="71"/>
      <c r="R173" s="16"/>
    </row>
    <row r="174" spans="1:18" ht="12">
      <c r="A174" s="24" t="s">
        <v>22</v>
      </c>
      <c r="B174" s="12" t="s">
        <v>125</v>
      </c>
      <c r="C174" s="2" t="s">
        <v>15</v>
      </c>
      <c r="D174" s="34" t="s">
        <v>150</v>
      </c>
      <c r="E174">
        <v>1</v>
      </c>
      <c r="F174">
        <v>1</v>
      </c>
      <c r="G174" s="3">
        <v>0.13</v>
      </c>
      <c r="H174" s="78">
        <f>SUM(I174,K174,N174)</f>
        <v>15</v>
      </c>
      <c r="I174" s="43">
        <v>7</v>
      </c>
      <c r="J174" s="3">
        <f>PRODUCT(I174,G174)</f>
        <v>0.91</v>
      </c>
      <c r="K174" s="43">
        <v>4</v>
      </c>
      <c r="L174" s="3">
        <f>PRODUCT(K174,G174)</f>
        <v>0.52</v>
      </c>
      <c r="M174" s="43">
        <v>2</v>
      </c>
      <c r="N174" s="79">
        <f>PRODUCT(M174,2)</f>
        <v>4</v>
      </c>
      <c r="O174" s="3">
        <f>PRODUCT(N174,G174)</f>
        <v>0.52</v>
      </c>
      <c r="P174" s="3"/>
      <c r="Q174" s="71"/>
      <c r="R174" s="16"/>
    </row>
    <row r="175" spans="1:18" ht="12">
      <c r="A175" s="24" t="s">
        <v>0</v>
      </c>
      <c r="B175" s="12" t="s">
        <v>125</v>
      </c>
      <c r="C175" s="2" t="s">
        <v>15</v>
      </c>
      <c r="D175" s="11" t="s">
        <v>1</v>
      </c>
      <c r="E175">
        <v>1</v>
      </c>
      <c r="F175">
        <v>1</v>
      </c>
      <c r="G175" s="3">
        <v>0.09</v>
      </c>
      <c r="H175" s="78">
        <f>SUM(I175,K175,N175)</f>
        <v>15</v>
      </c>
      <c r="I175" s="43">
        <v>7</v>
      </c>
      <c r="J175" s="3">
        <f>PRODUCT(I175,G175)</f>
        <v>0.63</v>
      </c>
      <c r="K175" s="43">
        <v>4</v>
      </c>
      <c r="L175" s="3">
        <f>PRODUCT(K175,G175)</f>
        <v>0.36</v>
      </c>
      <c r="M175" s="43">
        <v>2</v>
      </c>
      <c r="N175" s="79">
        <f>PRODUCT(M175,2)</f>
        <v>4</v>
      </c>
      <c r="O175" s="3">
        <f>PRODUCT(N175,G175)</f>
        <v>0.36</v>
      </c>
      <c r="P175" s="3"/>
      <c r="Q175" s="71"/>
      <c r="R175" s="16"/>
    </row>
    <row r="176" spans="1:18" ht="12">
      <c r="A176" s="24"/>
      <c r="B176"/>
      <c r="C176" s="12"/>
      <c r="D176" s="2"/>
      <c r="E176" s="10"/>
      <c r="G176"/>
      <c r="H176" s="27"/>
      <c r="I176" s="56"/>
      <c r="J176" s="3" t="s">
        <v>67</v>
      </c>
      <c r="K176" s="56"/>
      <c r="L176" s="30"/>
      <c r="M176" s="56"/>
      <c r="N176" s="83"/>
      <c r="O176" s="30"/>
      <c r="P176" s="3"/>
      <c r="Q176" s="71"/>
      <c r="R176" s="16"/>
    </row>
    <row r="177" spans="1:18" ht="12">
      <c r="A177" s="24" t="s">
        <v>307</v>
      </c>
      <c r="B177" s="12" t="s">
        <v>125</v>
      </c>
      <c r="C177" s="2" t="s">
        <v>15</v>
      </c>
      <c r="D177" s="5" t="s">
        <v>306</v>
      </c>
      <c r="E177">
        <v>1</v>
      </c>
      <c r="F177">
        <v>1</v>
      </c>
      <c r="G177" s="3">
        <v>0.32</v>
      </c>
      <c r="H177" s="78">
        <f>SUM(I177,K177,N177)</f>
        <v>4</v>
      </c>
      <c r="I177" s="43">
        <v>2</v>
      </c>
      <c r="J177" s="3">
        <f>PRODUCT(I177,G177)</f>
        <v>0.64</v>
      </c>
      <c r="K177" s="43">
        <v>2</v>
      </c>
      <c r="L177" s="3">
        <f>PRODUCT(K177,G177)</f>
        <v>0.64</v>
      </c>
      <c r="M177" s="43"/>
      <c r="N177" s="84"/>
      <c r="O177" s="30"/>
      <c r="P177" s="3"/>
      <c r="Q177" s="71"/>
      <c r="R177" s="16"/>
    </row>
    <row r="178" spans="1:18" ht="12">
      <c r="A178" s="24" t="s">
        <v>310</v>
      </c>
      <c r="B178" s="12" t="s">
        <v>125</v>
      </c>
      <c r="C178" s="2" t="s">
        <v>15</v>
      </c>
      <c r="D178" s="34" t="s">
        <v>316</v>
      </c>
      <c r="E178">
        <v>1</v>
      </c>
      <c r="F178">
        <v>1</v>
      </c>
      <c r="G178" s="3">
        <v>0.29</v>
      </c>
      <c r="H178" s="78">
        <f>SUM(I178,K178,N178)</f>
        <v>4</v>
      </c>
      <c r="I178" s="43">
        <v>2</v>
      </c>
      <c r="J178" s="3">
        <f>PRODUCT(I178,G178)</f>
        <v>0.58</v>
      </c>
      <c r="K178" s="43">
        <v>2</v>
      </c>
      <c r="L178" s="3">
        <f>PRODUCT(K178,G178)</f>
        <v>0.58</v>
      </c>
      <c r="M178" s="43"/>
      <c r="N178" s="84"/>
      <c r="O178" s="30"/>
      <c r="P178" s="3"/>
      <c r="Q178" s="71"/>
      <c r="R178" s="16"/>
    </row>
    <row r="179" spans="1:18" ht="12">
      <c r="A179" s="24" t="s">
        <v>308</v>
      </c>
      <c r="B179" s="12" t="s">
        <v>125</v>
      </c>
      <c r="C179" s="2" t="s">
        <v>15</v>
      </c>
      <c r="D179" s="11" t="s">
        <v>309</v>
      </c>
      <c r="E179">
        <v>1</v>
      </c>
      <c r="F179">
        <v>1</v>
      </c>
      <c r="G179" s="3">
        <v>0.16</v>
      </c>
      <c r="H179" s="78">
        <f>SUM(I179,K179,N179)</f>
        <v>4</v>
      </c>
      <c r="I179" s="43">
        <v>2</v>
      </c>
      <c r="J179" s="3">
        <f>PRODUCT(I179,G179)</f>
        <v>0.32</v>
      </c>
      <c r="K179" s="43">
        <v>2</v>
      </c>
      <c r="L179" s="3">
        <f>PRODUCT(K179,G179)</f>
        <v>0.32</v>
      </c>
      <c r="M179" s="43"/>
      <c r="N179" s="84"/>
      <c r="O179" s="30"/>
      <c r="P179" s="3"/>
      <c r="Q179" s="71"/>
      <c r="R179" s="16"/>
    </row>
    <row r="180" spans="8:14" ht="12">
      <c r="H180" s="38"/>
      <c r="I180" s="43"/>
      <c r="K180" s="56"/>
      <c r="M180" s="56"/>
      <c r="N180" s="83"/>
    </row>
    <row r="181" spans="1:18" ht="12">
      <c r="A181" s="24" t="s">
        <v>311</v>
      </c>
      <c r="B181" s="12" t="s">
        <v>125</v>
      </c>
      <c r="C181" s="2" t="s">
        <v>15</v>
      </c>
      <c r="D181" s="5" t="s">
        <v>314</v>
      </c>
      <c r="E181">
        <v>1</v>
      </c>
      <c r="F181">
        <v>1</v>
      </c>
      <c r="G181" s="3">
        <v>0.29</v>
      </c>
      <c r="H181" s="78">
        <f>SUM(I181,K181,N181)</f>
        <v>1</v>
      </c>
      <c r="I181" s="43">
        <v>1</v>
      </c>
      <c r="J181" s="3">
        <f>PRODUCT(I181,G181)</f>
        <v>0.29</v>
      </c>
      <c r="K181" s="56"/>
      <c r="L181" s="30"/>
      <c r="M181" s="56"/>
      <c r="N181" s="83"/>
      <c r="O181" s="30"/>
      <c r="P181" s="3"/>
      <c r="Q181" s="71"/>
      <c r="R181" s="16"/>
    </row>
    <row r="182" spans="1:18" ht="12">
      <c r="A182" s="24" t="s">
        <v>312</v>
      </c>
      <c r="B182" s="12" t="s">
        <v>125</v>
      </c>
      <c r="C182" s="2" t="s">
        <v>15</v>
      </c>
      <c r="D182" s="34" t="s">
        <v>317</v>
      </c>
      <c r="E182">
        <v>1</v>
      </c>
      <c r="F182">
        <v>1</v>
      </c>
      <c r="G182" s="3">
        <v>0.42</v>
      </c>
      <c r="H182" s="78">
        <f>SUM(I182,K182,N182)</f>
        <v>1</v>
      </c>
      <c r="I182" s="43">
        <v>1</v>
      </c>
      <c r="J182" s="3">
        <f>PRODUCT(I182,G182)</f>
        <v>0.42</v>
      </c>
      <c r="K182" s="56"/>
      <c r="L182" s="30"/>
      <c r="M182" s="56"/>
      <c r="N182" s="83"/>
      <c r="O182" s="30"/>
      <c r="P182" s="3"/>
      <c r="Q182" s="71"/>
      <c r="R182" s="16"/>
    </row>
    <row r="183" spans="1:18" ht="12">
      <c r="A183" s="24" t="s">
        <v>313</v>
      </c>
      <c r="B183" s="12" t="s">
        <v>125</v>
      </c>
      <c r="C183" s="2" t="s">
        <v>15</v>
      </c>
      <c r="D183" s="11" t="s">
        <v>315</v>
      </c>
      <c r="E183">
        <v>1</v>
      </c>
      <c r="F183">
        <v>1</v>
      </c>
      <c r="G183" s="3">
        <v>0.29</v>
      </c>
      <c r="H183" s="78">
        <f>SUM(I183,K183,N183)</f>
        <v>1</v>
      </c>
      <c r="I183" s="43">
        <v>1</v>
      </c>
      <c r="J183" s="3">
        <f>PRODUCT(I183,G183)</f>
        <v>0.29</v>
      </c>
      <c r="K183" s="56"/>
      <c r="L183" s="30"/>
      <c r="M183" s="56"/>
      <c r="N183" s="83"/>
      <c r="O183" s="30"/>
      <c r="P183" s="3"/>
      <c r="Q183" s="71"/>
      <c r="R183" s="16"/>
    </row>
    <row r="184" spans="2:18" s="14" customFormat="1" ht="12">
      <c r="B184" s="20"/>
      <c r="C184" s="21"/>
      <c r="D184" s="22"/>
      <c r="G184" s="15"/>
      <c r="H184" s="38"/>
      <c r="I184" s="43"/>
      <c r="J184" s="30"/>
      <c r="K184" s="56"/>
      <c r="L184" s="30"/>
      <c r="M184" s="56"/>
      <c r="N184" s="83"/>
      <c r="O184" s="30"/>
      <c r="P184" s="15"/>
      <c r="Q184" s="46"/>
      <c r="R184" s="18"/>
    </row>
    <row r="185" spans="1:19" ht="12.75">
      <c r="A185" s="1" t="s">
        <v>50</v>
      </c>
      <c r="D185" s="22"/>
      <c r="H185" s="38"/>
      <c r="I185" s="43"/>
      <c r="K185" s="56"/>
      <c r="M185" s="56"/>
      <c r="N185" s="83"/>
      <c r="S185" s="3"/>
    </row>
    <row r="186" spans="1:19" s="14" customFormat="1" ht="12">
      <c r="A186" s="65" t="s">
        <v>3</v>
      </c>
      <c r="B186" s="2" t="s">
        <v>125</v>
      </c>
      <c r="C186" s="2" t="s">
        <v>15</v>
      </c>
      <c r="D186" s="5" t="s">
        <v>79</v>
      </c>
      <c r="E186" s="14">
        <v>1</v>
      </c>
      <c r="F186" s="14">
        <v>1</v>
      </c>
      <c r="G186" s="15">
        <v>0.3</v>
      </c>
      <c r="H186" s="78">
        <f>SUM(I186,K186,N186)</f>
        <v>1</v>
      </c>
      <c r="I186" s="43">
        <v>1</v>
      </c>
      <c r="J186" s="3">
        <f>PRODUCT(I186,G186)</f>
        <v>0.3</v>
      </c>
      <c r="K186" s="43" t="s">
        <v>67</v>
      </c>
      <c r="L186" s="3" t="s">
        <v>67</v>
      </c>
      <c r="M186" s="43"/>
      <c r="N186" s="84"/>
      <c r="O186" s="3" t="s">
        <v>67</v>
      </c>
      <c r="P186" s="46"/>
      <c r="Q186" s="18"/>
      <c r="S186" s="43">
        <v>5</v>
      </c>
    </row>
    <row r="187" spans="1:17" s="14" customFormat="1" ht="12">
      <c r="A187" s="73" t="s">
        <v>6</v>
      </c>
      <c r="B187" s="2" t="s">
        <v>125</v>
      </c>
      <c r="C187" s="2" t="s">
        <v>15</v>
      </c>
      <c r="D187" s="34" t="s">
        <v>318</v>
      </c>
      <c r="E187" s="14">
        <v>1</v>
      </c>
      <c r="F187" s="14">
        <v>1</v>
      </c>
      <c r="G187" s="15">
        <v>0.3</v>
      </c>
      <c r="H187" s="78">
        <f>SUM(I187,K187,N187)</f>
        <v>1</v>
      </c>
      <c r="I187" s="43">
        <v>1</v>
      </c>
      <c r="J187" s="3">
        <f>PRODUCT(I187,G187)</f>
        <v>0.3</v>
      </c>
      <c r="K187" s="56"/>
      <c r="L187" s="3" t="s">
        <v>67</v>
      </c>
      <c r="M187" s="56"/>
      <c r="N187" s="83"/>
      <c r="O187" s="3" t="s">
        <v>67</v>
      </c>
      <c r="P187" s="17"/>
      <c r="Q187" s="18"/>
    </row>
    <row r="188" spans="1:17" s="14" customFormat="1" ht="12">
      <c r="A188" s="73" t="s">
        <v>2</v>
      </c>
      <c r="B188" s="2" t="s">
        <v>125</v>
      </c>
      <c r="C188" s="2" t="s">
        <v>15</v>
      </c>
      <c r="D188" s="34" t="s">
        <v>5</v>
      </c>
      <c r="E188" s="14">
        <v>1</v>
      </c>
      <c r="F188" s="14">
        <v>1</v>
      </c>
      <c r="G188" s="15">
        <v>0.19</v>
      </c>
      <c r="H188" s="78">
        <f>SUM(I188,K188,N188)</f>
        <v>1</v>
      </c>
      <c r="I188" s="43">
        <v>1</v>
      </c>
      <c r="J188" s="3">
        <f>PRODUCT(I188,G188)</f>
        <v>0.19</v>
      </c>
      <c r="K188" s="56"/>
      <c r="L188" s="3" t="s">
        <v>67</v>
      </c>
      <c r="M188" s="56"/>
      <c r="N188" s="83"/>
      <c r="O188" s="3" t="s">
        <v>67</v>
      </c>
      <c r="P188" s="17"/>
      <c r="Q188" s="18"/>
    </row>
    <row r="189" spans="2:17" s="14" customFormat="1" ht="12">
      <c r="B189" s="12"/>
      <c r="C189" s="21"/>
      <c r="D189" s="26"/>
      <c r="G189" s="15"/>
      <c r="H189" s="15"/>
      <c r="I189" s="30"/>
      <c r="J189" s="3"/>
      <c r="K189" s="3"/>
      <c r="L189" s="3"/>
      <c r="M189" s="3"/>
      <c r="N189" s="3"/>
      <c r="O189" s="3"/>
      <c r="P189"/>
      <c r="Q189" s="18"/>
    </row>
    <row r="190" spans="1:16" s="27" customFormat="1" ht="12">
      <c r="A190" s="32" t="s">
        <v>113</v>
      </c>
      <c r="B190" s="35"/>
      <c r="C190" s="36"/>
      <c r="D190" s="37"/>
      <c r="G190" s="38"/>
      <c r="H190" s="38"/>
      <c r="I190" s="39"/>
      <c r="J190" s="38">
        <f>SUM(J163:J189)</f>
        <v>9.09</v>
      </c>
      <c r="K190" s="38"/>
      <c r="L190" s="38">
        <f>SUM(L163:L189)</f>
        <v>13.37</v>
      </c>
      <c r="M190" s="38"/>
      <c r="N190" s="38"/>
      <c r="O190" s="38">
        <f>SUM(O163:O189)</f>
        <v>29.5</v>
      </c>
      <c r="P190" s="40"/>
    </row>
    <row r="191" spans="1:16" s="27" customFormat="1" ht="12">
      <c r="A191" s="32" t="s">
        <v>108</v>
      </c>
      <c r="B191" s="35"/>
      <c r="C191" s="36"/>
      <c r="D191" s="41"/>
      <c r="G191" s="38"/>
      <c r="H191" s="38"/>
      <c r="I191" s="39"/>
      <c r="J191" s="38">
        <f>SUM(J62,J108,I121,J153,J159,J190)</f>
        <v>44.120000000000005</v>
      </c>
      <c r="K191" s="38"/>
      <c r="L191" s="38">
        <f>SUM(L62,L108,K121,L153,L159,L190)</f>
        <v>97.76000000000002</v>
      </c>
      <c r="M191" s="38"/>
      <c r="N191" s="38"/>
      <c r="O191" s="38">
        <f>SUM(O62,O108,M121,O153,O159,O190)</f>
        <v>64.71000000000001</v>
      </c>
      <c r="P191" s="40"/>
    </row>
    <row r="192" spans="1:17" s="14" customFormat="1" ht="12">
      <c r="A192" s="26"/>
      <c r="B192" s="12"/>
      <c r="C192" s="21"/>
      <c r="D192" s="23"/>
      <c r="G192" s="15"/>
      <c r="H192" s="15"/>
      <c r="I192" s="30"/>
      <c r="J192" s="15"/>
      <c r="K192" s="15"/>
      <c r="L192" s="15"/>
      <c r="M192" s="15"/>
      <c r="N192" s="15"/>
      <c r="O192" s="15"/>
      <c r="P192" s="17"/>
      <c r="Q192" s="18"/>
    </row>
    <row r="193" spans="1:16" s="5" customFormat="1" ht="12.75">
      <c r="A193" s="4" t="s">
        <v>25</v>
      </c>
      <c r="B193" s="13"/>
      <c r="C193" s="6"/>
      <c r="D193" s="11"/>
      <c r="G193" s="7"/>
      <c r="H193" s="7"/>
      <c r="I193" s="29"/>
      <c r="J193" s="7"/>
      <c r="K193" s="7"/>
      <c r="L193" s="7"/>
      <c r="M193" s="7"/>
      <c r="N193" s="7"/>
      <c r="O193" s="7"/>
      <c r="P193" s="9"/>
    </row>
    <row r="194" spans="1:16" s="14" customFormat="1" ht="12.75">
      <c r="A194" s="19" t="s">
        <v>49</v>
      </c>
      <c r="B194" s="20"/>
      <c r="C194" s="21"/>
      <c r="G194" s="15"/>
      <c r="H194" s="15"/>
      <c r="J194" s="15"/>
      <c r="K194" s="30"/>
      <c r="L194" s="15"/>
      <c r="M194" s="30"/>
      <c r="N194" s="30"/>
      <c r="O194" s="15"/>
      <c r="P194" s="17"/>
    </row>
    <row r="195" spans="1:18" s="14" customFormat="1" ht="12">
      <c r="A195" s="74" t="s">
        <v>430</v>
      </c>
      <c r="B195" s="20" t="s">
        <v>125</v>
      </c>
      <c r="C195" s="21" t="s">
        <v>118</v>
      </c>
      <c r="D195" s="34" t="s">
        <v>427</v>
      </c>
      <c r="E195" s="14" t="s">
        <v>67</v>
      </c>
      <c r="F195" s="14" t="s">
        <v>67</v>
      </c>
      <c r="G195" s="15" t="s">
        <v>67</v>
      </c>
      <c r="H195" s="78" t="s">
        <v>67</v>
      </c>
      <c r="I195" s="88" t="s">
        <v>67</v>
      </c>
      <c r="J195" s="3" t="s">
        <v>67</v>
      </c>
      <c r="K195" s="43" t="s">
        <v>67</v>
      </c>
      <c r="L195" s="3" t="s">
        <v>67</v>
      </c>
      <c r="M195" s="43" t="s">
        <v>67</v>
      </c>
      <c r="N195" s="84" t="s">
        <v>67</v>
      </c>
      <c r="O195" s="3"/>
      <c r="P195" s="64"/>
      <c r="R195" s="43"/>
    </row>
    <row r="196" spans="1:18" s="14" customFormat="1" ht="12">
      <c r="A196" s="92" t="s">
        <v>437</v>
      </c>
      <c r="B196" s="20" t="s">
        <v>435</v>
      </c>
      <c r="C196" s="21" t="s">
        <v>118</v>
      </c>
      <c r="D196" s="5" t="s">
        <v>436</v>
      </c>
      <c r="E196" s="14">
        <v>1</v>
      </c>
      <c r="F196" s="14">
        <v>1</v>
      </c>
      <c r="G196" s="15">
        <v>8.01</v>
      </c>
      <c r="H196" s="78" t="s">
        <v>67</v>
      </c>
      <c r="I196" s="88" t="s">
        <v>67</v>
      </c>
      <c r="J196" s="3" t="s">
        <v>67</v>
      </c>
      <c r="K196" s="43"/>
      <c r="L196" s="3"/>
      <c r="M196" s="43"/>
      <c r="N196" s="84"/>
      <c r="O196" s="3"/>
      <c r="P196" s="64"/>
      <c r="R196" s="43"/>
    </row>
    <row r="197" spans="1:256" s="14" customFormat="1" ht="13.5">
      <c r="A197" s="65" t="s">
        <v>438</v>
      </c>
      <c r="B197" s="20" t="s">
        <v>435</v>
      </c>
      <c r="C197" s="21" t="s">
        <v>118</v>
      </c>
      <c r="D197" s="93"/>
      <c r="E197" s="14">
        <v>1</v>
      </c>
      <c r="F197" s="14">
        <v>1</v>
      </c>
      <c r="G197" s="15">
        <v>8.01</v>
      </c>
      <c r="H197" s="78" t="s">
        <v>67</v>
      </c>
      <c r="I197" s="88" t="s">
        <v>67</v>
      </c>
      <c r="J197" s="3" t="s">
        <v>67</v>
      </c>
      <c r="K197" s="43"/>
      <c r="L197" s="3"/>
      <c r="M197" s="43"/>
      <c r="N197" s="84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3"/>
      <c r="AC197" s="93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93"/>
      <c r="CM197" s="93"/>
      <c r="CN197" s="93"/>
      <c r="CO197" s="93"/>
      <c r="CP197" s="93"/>
      <c r="CQ197" s="93"/>
      <c r="CR197" s="93"/>
      <c r="CS197" s="93"/>
      <c r="CT197" s="93"/>
      <c r="CU197" s="93"/>
      <c r="CV197" s="93"/>
      <c r="CW197" s="93"/>
      <c r="CX197" s="93"/>
      <c r="CY197" s="93"/>
      <c r="CZ197" s="93"/>
      <c r="DA197" s="93"/>
      <c r="DB197" s="93"/>
      <c r="DC197" s="93"/>
      <c r="DD197" s="93"/>
      <c r="DE197" s="93"/>
      <c r="DF197" s="93"/>
      <c r="DG197" s="93"/>
      <c r="DH197" s="93"/>
      <c r="DI197" s="93"/>
      <c r="DJ197" s="93"/>
      <c r="DK197" s="93"/>
      <c r="DL197" s="93"/>
      <c r="DM197" s="93"/>
      <c r="DN197" s="93"/>
      <c r="DO197" s="93"/>
      <c r="DP197" s="93"/>
      <c r="DQ197" s="93"/>
      <c r="DR197" s="93"/>
      <c r="DS197" s="93"/>
      <c r="DT197" s="93"/>
      <c r="DU197" s="93"/>
      <c r="DV197" s="93"/>
      <c r="DW197" s="93"/>
      <c r="DX197" s="93"/>
      <c r="DY197" s="93"/>
      <c r="DZ197" s="93"/>
      <c r="EA197" s="93"/>
      <c r="EB197" s="93"/>
      <c r="EC197" s="93"/>
      <c r="ED197" s="93"/>
      <c r="EE197" s="93"/>
      <c r="EF197" s="93"/>
      <c r="EG197" s="93"/>
      <c r="EH197" s="93"/>
      <c r="EI197" s="93"/>
      <c r="EJ197" s="93"/>
      <c r="EK197" s="93"/>
      <c r="EL197" s="93"/>
      <c r="EM197" s="93"/>
      <c r="EN197" s="93"/>
      <c r="EO197" s="93"/>
      <c r="EP197" s="93"/>
      <c r="EQ197" s="93"/>
      <c r="ER197" s="93"/>
      <c r="ES197" s="93"/>
      <c r="ET197" s="93"/>
      <c r="EU197" s="93"/>
      <c r="EV197" s="93"/>
      <c r="EW197" s="93"/>
      <c r="EX197" s="93"/>
      <c r="EY197" s="93"/>
      <c r="EZ197" s="93"/>
      <c r="FA197" s="93"/>
      <c r="FB197" s="93"/>
      <c r="FC197" s="93"/>
      <c r="FD197" s="93"/>
      <c r="FE197" s="93"/>
      <c r="FF197" s="93"/>
      <c r="FG197" s="93"/>
      <c r="FH197" s="93"/>
      <c r="FI197" s="93"/>
      <c r="FJ197" s="93"/>
      <c r="FK197" s="93"/>
      <c r="FL197" s="93"/>
      <c r="FM197" s="93"/>
      <c r="FN197" s="93"/>
      <c r="FO197" s="93"/>
      <c r="FP197" s="93"/>
      <c r="FQ197" s="93"/>
      <c r="FR197" s="93"/>
      <c r="FS197" s="93"/>
      <c r="FT197" s="93"/>
      <c r="FU197" s="93"/>
      <c r="FV197" s="93"/>
      <c r="FW197" s="93"/>
      <c r="FX197" s="93"/>
      <c r="FY197" s="93"/>
      <c r="FZ197" s="93"/>
      <c r="GA197" s="93"/>
      <c r="GB197" s="93"/>
      <c r="GC197" s="93"/>
      <c r="GD197" s="93"/>
      <c r="GE197" s="93"/>
      <c r="GF197" s="93"/>
      <c r="GG197" s="93"/>
      <c r="GH197" s="93"/>
      <c r="GI197" s="93"/>
      <c r="GJ197" s="93"/>
      <c r="GK197" s="93"/>
      <c r="GL197" s="93"/>
      <c r="GM197" s="93"/>
      <c r="GN197" s="93"/>
      <c r="GO197" s="93"/>
      <c r="GP197" s="93"/>
      <c r="GQ197" s="93"/>
      <c r="GR197" s="93"/>
      <c r="GS197" s="93"/>
      <c r="GT197" s="93"/>
      <c r="GU197" s="93"/>
      <c r="GV197" s="93"/>
      <c r="GW197" s="93"/>
      <c r="GX197" s="93"/>
      <c r="GY197" s="93"/>
      <c r="GZ197" s="93"/>
      <c r="HA197" s="93"/>
      <c r="HB197" s="93"/>
      <c r="HC197" s="93"/>
      <c r="HD197" s="93"/>
      <c r="HE197" s="93"/>
      <c r="HF197" s="93"/>
      <c r="HG197" s="93"/>
      <c r="HH197" s="93"/>
      <c r="HI197" s="93"/>
      <c r="HJ197" s="93"/>
      <c r="HK197" s="93"/>
      <c r="HL197" s="93"/>
      <c r="HM197" s="93"/>
      <c r="HN197" s="93"/>
      <c r="HO197" s="93"/>
      <c r="HP197" s="93"/>
      <c r="HQ197" s="93"/>
      <c r="HR197" s="93"/>
      <c r="HS197" s="93"/>
      <c r="HT197" s="93"/>
      <c r="HU197" s="93"/>
      <c r="HV197" s="93"/>
      <c r="HW197" s="93"/>
      <c r="HX197" s="93"/>
      <c r="HY197" s="93"/>
      <c r="HZ197" s="93"/>
      <c r="IA197" s="93"/>
      <c r="IB197" s="93"/>
      <c r="IC197" s="93"/>
      <c r="ID197" s="93"/>
      <c r="IE197" s="93"/>
      <c r="IF197" s="93"/>
      <c r="IG197" s="93"/>
      <c r="IH197" s="93"/>
      <c r="II197" s="93"/>
      <c r="IJ197" s="93"/>
      <c r="IK197" s="93"/>
      <c r="IL197" s="93"/>
      <c r="IM197" s="93"/>
      <c r="IN197" s="93"/>
      <c r="IO197" s="93"/>
      <c r="IP197" s="93"/>
      <c r="IQ197" s="93"/>
      <c r="IR197" s="93"/>
      <c r="IS197" s="93"/>
      <c r="IT197" s="93"/>
      <c r="IU197" s="93"/>
      <c r="IV197" s="93"/>
    </row>
    <row r="198" spans="1:256" s="14" customFormat="1" ht="13.5">
      <c r="A198" s="91" t="s">
        <v>439</v>
      </c>
      <c r="B198" s="20" t="s">
        <v>435</v>
      </c>
      <c r="C198" s="21" t="s">
        <v>440</v>
      </c>
      <c r="D198" s="95" t="s">
        <v>441</v>
      </c>
      <c r="G198" s="15">
        <v>10.56</v>
      </c>
      <c r="H198" s="78">
        <f>SUM(I198,K198,N198)</f>
        <v>2</v>
      </c>
      <c r="I198" s="96">
        <v>2</v>
      </c>
      <c r="J198" s="3">
        <f>PRODUCT(I198,G198)</f>
        <v>21.12</v>
      </c>
      <c r="K198" s="96"/>
      <c r="L198" s="94"/>
      <c r="M198" s="96"/>
      <c r="N198" s="97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/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93"/>
      <c r="CM198" s="93"/>
      <c r="CN198" s="93"/>
      <c r="CO198" s="93"/>
      <c r="CP198" s="93"/>
      <c r="CQ198" s="93"/>
      <c r="CR198" s="93"/>
      <c r="CS198" s="93"/>
      <c r="CT198" s="93"/>
      <c r="CU198" s="93"/>
      <c r="CV198" s="93"/>
      <c r="CW198" s="93"/>
      <c r="CX198" s="93"/>
      <c r="CY198" s="93"/>
      <c r="CZ198" s="93"/>
      <c r="DA198" s="93"/>
      <c r="DB198" s="93"/>
      <c r="DC198" s="93"/>
      <c r="DD198" s="93"/>
      <c r="DE198" s="93"/>
      <c r="DF198" s="93"/>
      <c r="DG198" s="93"/>
      <c r="DH198" s="93"/>
      <c r="DI198" s="93"/>
      <c r="DJ198" s="93"/>
      <c r="DK198" s="93"/>
      <c r="DL198" s="93"/>
      <c r="DM198" s="93"/>
      <c r="DN198" s="93"/>
      <c r="DO198" s="93"/>
      <c r="DP198" s="93"/>
      <c r="DQ198" s="93"/>
      <c r="DR198" s="93"/>
      <c r="DS198" s="93"/>
      <c r="DT198" s="93"/>
      <c r="DU198" s="93"/>
      <c r="DV198" s="93"/>
      <c r="DW198" s="93"/>
      <c r="DX198" s="93"/>
      <c r="DY198" s="93"/>
      <c r="DZ198" s="93"/>
      <c r="EA198" s="93"/>
      <c r="EB198" s="93"/>
      <c r="EC198" s="93"/>
      <c r="ED198" s="93"/>
      <c r="EE198" s="93"/>
      <c r="EF198" s="93"/>
      <c r="EG198" s="93"/>
      <c r="EH198" s="93"/>
      <c r="EI198" s="93"/>
      <c r="EJ198" s="93"/>
      <c r="EK198" s="93"/>
      <c r="EL198" s="93"/>
      <c r="EM198" s="93"/>
      <c r="EN198" s="93"/>
      <c r="EO198" s="93"/>
      <c r="EP198" s="93"/>
      <c r="EQ198" s="93"/>
      <c r="ER198" s="93"/>
      <c r="ES198" s="93"/>
      <c r="ET198" s="93"/>
      <c r="EU198" s="93"/>
      <c r="EV198" s="93"/>
      <c r="EW198" s="93"/>
      <c r="EX198" s="93"/>
      <c r="EY198" s="93"/>
      <c r="EZ198" s="93"/>
      <c r="FA198" s="93"/>
      <c r="FB198" s="93"/>
      <c r="FC198" s="93"/>
      <c r="FD198" s="93"/>
      <c r="FE198" s="93"/>
      <c r="FF198" s="93"/>
      <c r="FG198" s="93"/>
      <c r="FH198" s="93"/>
      <c r="FI198" s="93"/>
      <c r="FJ198" s="93"/>
      <c r="FK198" s="93"/>
      <c r="FL198" s="93"/>
      <c r="FM198" s="93"/>
      <c r="FN198" s="93"/>
      <c r="FO198" s="93"/>
      <c r="FP198" s="93"/>
      <c r="FQ198" s="93"/>
      <c r="FR198" s="93"/>
      <c r="FS198" s="93"/>
      <c r="FT198" s="93"/>
      <c r="FU198" s="93"/>
      <c r="FV198" s="93"/>
      <c r="FW198" s="93"/>
      <c r="FX198" s="93"/>
      <c r="FY198" s="93"/>
      <c r="FZ198" s="93"/>
      <c r="GA198" s="93"/>
      <c r="GB198" s="93"/>
      <c r="GC198" s="93"/>
      <c r="GD198" s="93"/>
      <c r="GE198" s="93"/>
      <c r="GF198" s="93"/>
      <c r="GG198" s="93"/>
      <c r="GH198" s="93"/>
      <c r="GI198" s="93"/>
      <c r="GJ198" s="93"/>
      <c r="GK198" s="93"/>
      <c r="GL198" s="93"/>
      <c r="GM198" s="93"/>
      <c r="GN198" s="93"/>
      <c r="GO198" s="93"/>
      <c r="GP198" s="93"/>
      <c r="GQ198" s="93"/>
      <c r="GR198" s="93"/>
      <c r="GS198" s="93"/>
      <c r="GT198" s="93"/>
      <c r="GU198" s="93"/>
      <c r="GV198" s="93"/>
      <c r="GW198" s="93"/>
      <c r="GX198" s="93"/>
      <c r="GY198" s="93"/>
      <c r="GZ198" s="93"/>
      <c r="HA198" s="93"/>
      <c r="HB198" s="93"/>
      <c r="HC198" s="93"/>
      <c r="HD198" s="93"/>
      <c r="HE198" s="93"/>
      <c r="HF198" s="93"/>
      <c r="HG198" s="93"/>
      <c r="HH198" s="93"/>
      <c r="HI198" s="93"/>
      <c r="HJ198" s="93"/>
      <c r="HK198" s="93"/>
      <c r="HL198" s="93"/>
      <c r="HM198" s="93"/>
      <c r="HN198" s="93"/>
      <c r="HO198" s="93"/>
      <c r="HP198" s="93"/>
      <c r="HQ198" s="93"/>
      <c r="HR198" s="93"/>
      <c r="HS198" s="93"/>
      <c r="HT198" s="93"/>
      <c r="HU198" s="93"/>
      <c r="HV198" s="93"/>
      <c r="HW198" s="93"/>
      <c r="HX198" s="93"/>
      <c r="HY198" s="93"/>
      <c r="HZ198" s="93"/>
      <c r="IA198" s="93"/>
      <c r="IB198" s="93"/>
      <c r="IC198" s="93"/>
      <c r="ID198" s="93"/>
      <c r="IE198" s="93"/>
      <c r="IF198" s="93"/>
      <c r="IG198" s="93"/>
      <c r="IH198" s="93"/>
      <c r="II198" s="93"/>
      <c r="IJ198" s="93"/>
      <c r="IK198" s="93"/>
      <c r="IL198" s="93"/>
      <c r="IM198" s="93"/>
      <c r="IN198" s="93"/>
      <c r="IO198" s="93"/>
      <c r="IP198" s="93"/>
      <c r="IQ198" s="93"/>
      <c r="IR198" s="93"/>
      <c r="IS198" s="93"/>
      <c r="IT198" s="93"/>
      <c r="IU198" s="93"/>
      <c r="IV198" s="93"/>
    </row>
    <row r="199" spans="1:18" s="14" customFormat="1" ht="12">
      <c r="A199" s="74"/>
      <c r="B199" s="20" t="s">
        <v>154</v>
      </c>
      <c r="C199" s="21" t="s">
        <v>428</v>
      </c>
      <c r="D199" s="34" t="s">
        <v>429</v>
      </c>
      <c r="E199" s="14">
        <v>1</v>
      </c>
      <c r="F199" s="14">
        <v>1</v>
      </c>
      <c r="G199" s="15">
        <v>2</v>
      </c>
      <c r="H199" s="78" t="s">
        <v>67</v>
      </c>
      <c r="I199" s="88" t="s">
        <v>67</v>
      </c>
      <c r="J199" s="3" t="s">
        <v>67</v>
      </c>
      <c r="K199" s="43"/>
      <c r="L199" s="3"/>
      <c r="M199" s="43"/>
      <c r="N199" s="84"/>
      <c r="O199" s="3"/>
      <c r="P199" s="64"/>
      <c r="R199" s="43"/>
    </row>
    <row r="200" spans="1:18" s="14" customFormat="1" ht="12">
      <c r="A200" s="74" t="s">
        <v>431</v>
      </c>
      <c r="B200" s="20" t="s">
        <v>125</v>
      </c>
      <c r="C200" s="21" t="s">
        <v>118</v>
      </c>
      <c r="D200" s="34" t="s">
        <v>47</v>
      </c>
      <c r="E200" s="14">
        <v>1</v>
      </c>
      <c r="F200" s="14">
        <v>1</v>
      </c>
      <c r="G200" s="15">
        <v>7.8</v>
      </c>
      <c r="H200" s="78">
        <f>SUM(I200,K200,N200)</f>
        <v>3</v>
      </c>
      <c r="I200" s="88">
        <v>3</v>
      </c>
      <c r="J200" s="3">
        <f>PRODUCT(I200,G200)</f>
        <v>23.4</v>
      </c>
      <c r="K200" s="43" t="s">
        <v>67</v>
      </c>
      <c r="L200" s="3" t="s">
        <v>67</v>
      </c>
      <c r="M200" s="43"/>
      <c r="N200" s="84"/>
      <c r="O200" s="3" t="s">
        <v>67</v>
      </c>
      <c r="P200" s="64"/>
      <c r="R200" s="43">
        <v>15</v>
      </c>
    </row>
    <row r="201" spans="1:18" s="14" customFormat="1" ht="12.75">
      <c r="A201" s="19" t="s">
        <v>188</v>
      </c>
      <c r="B201" s="20"/>
      <c r="C201" s="21"/>
      <c r="D201" s="26"/>
      <c r="G201" s="15"/>
      <c r="H201" s="38"/>
      <c r="I201" s="44"/>
      <c r="K201" s="43"/>
      <c r="L201" s="3"/>
      <c r="M201" s="43"/>
      <c r="N201" s="84"/>
      <c r="O201" s="3"/>
      <c r="P201" s="17"/>
      <c r="R201" s="43"/>
    </row>
    <row r="202" spans="1:18" s="14" customFormat="1" ht="12">
      <c r="A202" s="66" t="s">
        <v>432</v>
      </c>
      <c r="B202" s="20" t="s">
        <v>125</v>
      </c>
      <c r="C202" s="21" t="s">
        <v>186</v>
      </c>
      <c r="D202" s="34" t="s">
        <v>187</v>
      </c>
      <c r="E202" s="14">
        <v>1</v>
      </c>
      <c r="F202" s="14">
        <v>1</v>
      </c>
      <c r="G202" s="3">
        <v>4.5</v>
      </c>
      <c r="H202" s="78">
        <f>SUM(I202,K202,N202)</f>
        <v>3</v>
      </c>
      <c r="I202" s="43">
        <v>3</v>
      </c>
      <c r="J202" s="3">
        <f>PRODUCT(I202,G202)</f>
        <v>13.5</v>
      </c>
      <c r="K202" s="43" t="s">
        <v>67</v>
      </c>
      <c r="L202" s="3" t="s">
        <v>67</v>
      </c>
      <c r="M202" s="43"/>
      <c r="N202" s="84"/>
      <c r="O202" s="3" t="s">
        <v>67</v>
      </c>
      <c r="P202" s="17"/>
      <c r="R202" s="43">
        <v>10</v>
      </c>
    </row>
    <row r="203" spans="1:18" s="14" customFormat="1" ht="12">
      <c r="A203" s="66" t="s">
        <v>319</v>
      </c>
      <c r="B203" s="20" t="s">
        <v>125</v>
      </c>
      <c r="C203" s="21" t="s">
        <v>186</v>
      </c>
      <c r="D203" s="34" t="s">
        <v>189</v>
      </c>
      <c r="E203" s="14">
        <v>1</v>
      </c>
      <c r="F203" s="14">
        <v>1</v>
      </c>
      <c r="G203" s="3">
        <v>4.93</v>
      </c>
      <c r="H203" s="78">
        <f>SUM(I203,K203,N203)</f>
        <v>1</v>
      </c>
      <c r="I203" s="43">
        <v>1</v>
      </c>
      <c r="J203" s="3">
        <f>PRODUCT(I203,G203)</f>
        <v>4.93</v>
      </c>
      <c r="K203" s="43" t="s">
        <v>67</v>
      </c>
      <c r="L203" s="3" t="s">
        <v>67</v>
      </c>
      <c r="M203" s="43"/>
      <c r="N203" s="84"/>
      <c r="O203" s="3" t="s">
        <v>67</v>
      </c>
      <c r="P203" s="17"/>
      <c r="R203" s="43">
        <v>3</v>
      </c>
    </row>
    <row r="204" spans="1:18" s="14" customFormat="1" ht="12.75">
      <c r="A204" s="19" t="s">
        <v>321</v>
      </c>
      <c r="B204" s="20"/>
      <c r="C204" s="21"/>
      <c r="D204" s="26"/>
      <c r="G204" s="15"/>
      <c r="H204" s="38"/>
      <c r="I204" s="44"/>
      <c r="K204" s="43"/>
      <c r="L204" s="3"/>
      <c r="M204" s="43"/>
      <c r="N204" s="84"/>
      <c r="O204" s="3"/>
      <c r="P204" s="17"/>
      <c r="R204" s="43"/>
    </row>
    <row r="205" spans="1:18" s="14" customFormat="1" ht="12">
      <c r="A205" s="66" t="s">
        <v>322</v>
      </c>
      <c r="B205" s="20" t="s">
        <v>125</v>
      </c>
      <c r="C205" s="21" t="s">
        <v>323</v>
      </c>
      <c r="D205" s="34" t="s">
        <v>320</v>
      </c>
      <c r="E205" s="14">
        <v>1</v>
      </c>
      <c r="F205" s="14">
        <v>1</v>
      </c>
      <c r="G205" s="3">
        <v>6.2</v>
      </c>
      <c r="H205" s="78">
        <f>SUM(I205,K205,N205)</f>
        <v>1</v>
      </c>
      <c r="I205" s="43">
        <v>1</v>
      </c>
      <c r="J205" s="3">
        <f>PRODUCT(I205,G205)</f>
        <v>6.2</v>
      </c>
      <c r="K205" s="43"/>
      <c r="L205" s="3"/>
      <c r="M205" s="43"/>
      <c r="N205" s="84"/>
      <c r="O205" s="3"/>
      <c r="P205" s="17"/>
      <c r="R205" s="43"/>
    </row>
    <row r="206" spans="1:18" s="14" customFormat="1" ht="12">
      <c r="A206" s="66"/>
      <c r="B206" s="20"/>
      <c r="C206" s="21"/>
      <c r="D206" s="34"/>
      <c r="G206" s="3"/>
      <c r="H206" s="38"/>
      <c r="I206" s="43"/>
      <c r="J206" s="3"/>
      <c r="K206" s="43"/>
      <c r="L206" s="3"/>
      <c r="M206" s="43"/>
      <c r="N206" s="84"/>
      <c r="O206" s="3"/>
      <c r="P206" s="17"/>
      <c r="R206" s="43"/>
    </row>
    <row r="207" spans="1:18" s="14" customFormat="1" ht="12.75">
      <c r="A207" s="19" t="s">
        <v>101</v>
      </c>
      <c r="B207" s="20"/>
      <c r="G207" s="15"/>
      <c r="H207" s="38"/>
      <c r="I207" s="44"/>
      <c r="K207" s="43"/>
      <c r="L207" s="15"/>
      <c r="M207" s="43"/>
      <c r="N207" s="84"/>
      <c r="O207" s="15"/>
      <c r="P207" s="17"/>
      <c r="Q207" s="18"/>
      <c r="R207" s="43"/>
    </row>
    <row r="208" spans="1:18" ht="12">
      <c r="A208" s="24" t="s">
        <v>48</v>
      </c>
      <c r="B208" s="12" t="s">
        <v>125</v>
      </c>
      <c r="C208" s="2" t="s">
        <v>68</v>
      </c>
      <c r="D208" s="5" t="s">
        <v>69</v>
      </c>
      <c r="E208">
        <v>1</v>
      </c>
      <c r="F208">
        <v>1</v>
      </c>
      <c r="G208" s="3">
        <v>1.98</v>
      </c>
      <c r="H208" s="78">
        <f>SUM(I208,K208,N208)</f>
        <v>3</v>
      </c>
      <c r="I208" s="43">
        <v>3</v>
      </c>
      <c r="J208" s="3">
        <f>PRODUCT(I208,1.8)</f>
        <v>5.4</v>
      </c>
      <c r="K208" s="43" t="s">
        <v>67</v>
      </c>
      <c r="L208" s="3" t="s">
        <v>67</v>
      </c>
      <c r="M208" s="43"/>
      <c r="N208" s="84"/>
      <c r="O208" s="3" t="s">
        <v>67</v>
      </c>
      <c r="P208" s="8" t="s">
        <v>117</v>
      </c>
      <c r="Q208" s="16"/>
      <c r="R208" s="43">
        <v>17</v>
      </c>
    </row>
    <row r="209" spans="1:18" ht="12">
      <c r="A209" s="24" t="s">
        <v>196</v>
      </c>
      <c r="B209" s="12" t="s">
        <v>125</v>
      </c>
      <c r="C209" s="2" t="s">
        <v>68</v>
      </c>
      <c r="D209" s="5" t="s">
        <v>197</v>
      </c>
      <c r="G209" s="3">
        <v>3.44</v>
      </c>
      <c r="H209" s="78">
        <f>SUM(I209,K209,N209)</f>
        <v>1</v>
      </c>
      <c r="I209" s="43">
        <v>1</v>
      </c>
      <c r="J209" s="3">
        <f>PRODUCT(I209,G209)</f>
        <v>3.44</v>
      </c>
      <c r="K209" s="43"/>
      <c r="M209" s="43"/>
      <c r="N209" s="84"/>
      <c r="Q209" s="16"/>
      <c r="R209" s="43"/>
    </row>
    <row r="210" spans="1:18" ht="12">
      <c r="A210" s="24" t="s">
        <v>195</v>
      </c>
      <c r="B210" s="12" t="s">
        <v>125</v>
      </c>
      <c r="C210" s="2" t="s">
        <v>68</v>
      </c>
      <c r="D210" s="5" t="s">
        <v>194</v>
      </c>
      <c r="E210">
        <v>1</v>
      </c>
      <c r="F210">
        <v>1</v>
      </c>
      <c r="G210" s="3">
        <v>2.02</v>
      </c>
      <c r="H210" s="78">
        <f>SUM(I210,K210,N210)</f>
        <v>2</v>
      </c>
      <c r="I210" s="43">
        <v>2</v>
      </c>
      <c r="J210" s="3">
        <f>PRODUCT(I210,G210)</f>
        <v>4.04</v>
      </c>
      <c r="K210" s="43"/>
      <c r="M210" s="43"/>
      <c r="N210" s="84"/>
      <c r="Q210" s="16"/>
      <c r="R210" s="43"/>
    </row>
    <row r="211" spans="1:18" ht="12">
      <c r="A211" s="24" t="s">
        <v>70</v>
      </c>
      <c r="B211" s="12" t="s">
        <v>125</v>
      </c>
      <c r="C211" s="2" t="s">
        <v>72</v>
      </c>
      <c r="D211" s="5" t="s">
        <v>71</v>
      </c>
      <c r="E211">
        <v>1</v>
      </c>
      <c r="F211">
        <v>1</v>
      </c>
      <c r="G211" s="3">
        <v>0.125</v>
      </c>
      <c r="H211" s="78">
        <f>SUM(I211,K211,N211)</f>
        <v>6</v>
      </c>
      <c r="I211" s="43">
        <v>6</v>
      </c>
      <c r="J211" s="3">
        <f>PRODUCT(I211,1.8)</f>
        <v>10.8</v>
      </c>
      <c r="K211" s="43" t="s">
        <v>67</v>
      </c>
      <c r="L211" s="3" t="s">
        <v>67</v>
      </c>
      <c r="M211" s="43"/>
      <c r="N211" s="84"/>
      <c r="O211" s="3" t="s">
        <v>67</v>
      </c>
      <c r="Q211" s="16"/>
      <c r="R211" s="43">
        <v>17</v>
      </c>
    </row>
    <row r="212" spans="2:18" s="14" customFormat="1" ht="12">
      <c r="B212" s="20"/>
      <c r="C212" s="21"/>
      <c r="G212" s="15"/>
      <c r="H212" s="38"/>
      <c r="I212" s="44"/>
      <c r="K212" s="43"/>
      <c r="L212" s="15"/>
      <c r="M212" s="43"/>
      <c r="N212" s="84"/>
      <c r="O212" s="15"/>
      <c r="P212" s="17"/>
      <c r="Q212" s="18"/>
      <c r="R212" s="30"/>
    </row>
    <row r="213" spans="1:18" ht="12.75">
      <c r="A213" s="19" t="s">
        <v>102</v>
      </c>
      <c r="D213" s="14"/>
      <c r="H213" s="38"/>
      <c r="I213" s="43"/>
      <c r="J213" s="15"/>
      <c r="K213" s="43"/>
      <c r="M213" s="43"/>
      <c r="N213" s="84"/>
      <c r="Q213" s="16"/>
      <c r="R213" s="43"/>
    </row>
    <row r="214" spans="1:18" ht="12">
      <c r="A214" s="24" t="s">
        <v>73</v>
      </c>
      <c r="B214" s="12" t="s">
        <v>125</v>
      </c>
      <c r="C214" s="2" t="s">
        <v>75</v>
      </c>
      <c r="D214" s="5" t="s">
        <v>74</v>
      </c>
      <c r="E214">
        <v>1</v>
      </c>
      <c r="F214">
        <v>1</v>
      </c>
      <c r="G214" s="3">
        <v>0.25</v>
      </c>
      <c r="H214" s="78">
        <f>SUM(I214,K214,N214)</f>
        <v>4</v>
      </c>
      <c r="I214" s="43">
        <v>4</v>
      </c>
      <c r="J214" s="3">
        <f>PRODUCT(I214,G214)</f>
        <v>1</v>
      </c>
      <c r="K214" s="43" t="s">
        <v>67</v>
      </c>
      <c r="L214" s="3" t="s">
        <v>67</v>
      </c>
      <c r="M214" s="43"/>
      <c r="N214" s="84"/>
      <c r="O214" s="3" t="s">
        <v>67</v>
      </c>
      <c r="Q214" s="16"/>
      <c r="R214" s="43">
        <v>23</v>
      </c>
    </row>
    <row r="215" spans="2:17" s="14" customFormat="1" ht="12">
      <c r="B215" s="20"/>
      <c r="C215" s="21"/>
      <c r="G215" s="15"/>
      <c r="H215" s="38"/>
      <c r="I215" s="44"/>
      <c r="K215" s="43"/>
      <c r="L215" s="15"/>
      <c r="M215" s="43"/>
      <c r="N215" s="84"/>
      <c r="O215" s="15" t="s">
        <v>67</v>
      </c>
      <c r="P215" s="17"/>
      <c r="Q215" s="18"/>
    </row>
    <row r="216" spans="1:19" s="14" customFormat="1" ht="12.75">
      <c r="A216" s="19" t="s">
        <v>103</v>
      </c>
      <c r="B216" s="20"/>
      <c r="C216" s="21"/>
      <c r="G216" s="15"/>
      <c r="H216" s="38"/>
      <c r="I216" s="44"/>
      <c r="K216" s="43"/>
      <c r="L216" s="15"/>
      <c r="M216" s="43"/>
      <c r="N216" s="84"/>
      <c r="O216" s="15"/>
      <c r="P216" s="17"/>
      <c r="Q216" s="18"/>
      <c r="S216" s="43">
        <v>0</v>
      </c>
    </row>
    <row r="217" spans="1:19" ht="12">
      <c r="A217" s="24" t="s">
        <v>153</v>
      </c>
      <c r="B217" s="12" t="s">
        <v>125</v>
      </c>
      <c r="C217" s="2" t="s">
        <v>76</v>
      </c>
      <c r="D217" s="5" t="s">
        <v>122</v>
      </c>
      <c r="E217">
        <v>1</v>
      </c>
      <c r="F217">
        <v>1</v>
      </c>
      <c r="G217" s="3">
        <v>3.33</v>
      </c>
      <c r="H217" s="78">
        <f>SUM(I217,K217,N217)</f>
        <v>3</v>
      </c>
      <c r="I217" s="43">
        <v>3</v>
      </c>
      <c r="J217" s="3">
        <f>PRODUCT(I217,G217)</f>
        <v>9.99</v>
      </c>
      <c r="K217" s="43" t="s">
        <v>67</v>
      </c>
      <c r="L217" s="3" t="s">
        <v>67</v>
      </c>
      <c r="M217" s="43"/>
      <c r="N217" s="84"/>
      <c r="O217" s="3" t="s">
        <v>67</v>
      </c>
      <c r="Q217" s="16"/>
      <c r="S217" s="43">
        <v>15</v>
      </c>
    </row>
    <row r="218" spans="1:19" ht="12">
      <c r="A218" s="24" t="s">
        <v>338</v>
      </c>
      <c r="B218" s="12" t="s">
        <v>125</v>
      </c>
      <c r="C218" s="2" t="s">
        <v>76</v>
      </c>
      <c r="D218" s="34" t="s">
        <v>337</v>
      </c>
      <c r="E218">
        <v>1</v>
      </c>
      <c r="F218">
        <v>1</v>
      </c>
      <c r="G218" s="3">
        <v>4.04</v>
      </c>
      <c r="H218" s="78">
        <f>SUM(I218,K218,N218)</f>
        <v>1</v>
      </c>
      <c r="I218" s="43">
        <v>1</v>
      </c>
      <c r="J218" s="3">
        <f>PRODUCT(I218,G218)</f>
        <v>4.04</v>
      </c>
      <c r="K218" s="43" t="s">
        <v>67</v>
      </c>
      <c r="L218" s="3" t="s">
        <v>67</v>
      </c>
      <c r="M218" s="43"/>
      <c r="N218" s="84"/>
      <c r="O218" s="3" t="s">
        <v>67</v>
      </c>
      <c r="Q218" s="16"/>
      <c r="S218" s="43">
        <v>3</v>
      </c>
    </row>
    <row r="219" spans="2:17" s="14" customFormat="1" ht="12">
      <c r="B219" s="20"/>
      <c r="C219" s="21"/>
      <c r="D219" s="26"/>
      <c r="G219" s="15"/>
      <c r="H219" s="15"/>
      <c r="I219" s="15"/>
      <c r="J219" s="30"/>
      <c r="K219" s="15"/>
      <c r="L219" s="26"/>
      <c r="M219" s="15"/>
      <c r="N219" s="15"/>
      <c r="O219" s="26"/>
      <c r="P219" s="17"/>
      <c r="Q219" s="18"/>
    </row>
    <row r="220" spans="1:16" s="27" customFormat="1" ht="12">
      <c r="A220" s="32" t="s">
        <v>24</v>
      </c>
      <c r="B220" s="35"/>
      <c r="C220" s="36"/>
      <c r="D220" s="37"/>
      <c r="G220" s="38"/>
      <c r="H220" s="38"/>
      <c r="I220" s="39"/>
      <c r="J220" s="38">
        <f>SUM(J194:J219)</f>
        <v>107.86</v>
      </c>
      <c r="K220" s="38"/>
      <c r="L220" s="38">
        <f>SUM(L194:L219)</f>
        <v>0</v>
      </c>
      <c r="M220" s="38"/>
      <c r="N220" s="38"/>
      <c r="O220" s="38">
        <f>SUM(O194:O219)</f>
        <v>0</v>
      </c>
      <c r="P220" s="40"/>
    </row>
    <row r="221" spans="1:16" s="27" customFormat="1" ht="12">
      <c r="A221" s="32" t="s">
        <v>108</v>
      </c>
      <c r="B221" s="35"/>
      <c r="C221" s="36"/>
      <c r="D221" s="41"/>
      <c r="G221" s="38"/>
      <c r="H221" s="38"/>
      <c r="I221" s="39"/>
      <c r="J221" s="38">
        <f>SUM(J62,J108,I121,J153,J159,J190,J220)</f>
        <v>151.98000000000002</v>
      </c>
      <c r="K221" s="38"/>
      <c r="L221" s="38">
        <f>SUM(L62,L108,K121,L153,L159,L190,L220)</f>
        <v>97.76000000000002</v>
      </c>
      <c r="M221" s="38"/>
      <c r="N221" s="38"/>
      <c r="O221" s="38">
        <f>SUM(O62,O108,M121,O153,O159,O190,O220)</f>
        <v>64.71000000000001</v>
      </c>
      <c r="P221" s="40"/>
    </row>
    <row r="222" spans="1:16" s="14" customFormat="1" ht="12">
      <c r="A222" s="31"/>
      <c r="B222" s="20"/>
      <c r="C222" s="21"/>
      <c r="D222" s="22"/>
      <c r="G222" s="15"/>
      <c r="H222" s="15"/>
      <c r="I222" s="30"/>
      <c r="J222" s="15"/>
      <c r="K222" s="15"/>
      <c r="L222" s="15"/>
      <c r="M222" s="15"/>
      <c r="N222" s="15"/>
      <c r="O222" s="15"/>
      <c r="P222" s="17"/>
    </row>
    <row r="223" spans="1:16" s="5" customFormat="1" ht="12.75">
      <c r="A223" s="4" t="s">
        <v>26</v>
      </c>
      <c r="B223" s="13"/>
      <c r="C223" s="6"/>
      <c r="D223" s="11"/>
      <c r="G223" s="7"/>
      <c r="H223" s="7"/>
      <c r="I223" s="29"/>
      <c r="J223" s="7"/>
      <c r="K223" s="7"/>
      <c r="L223" s="7"/>
      <c r="M223" s="7"/>
      <c r="N223" s="7"/>
      <c r="O223" s="7"/>
      <c r="P223" s="9"/>
    </row>
    <row r="224" spans="1:19" ht="12">
      <c r="A224" s="24" t="s">
        <v>420</v>
      </c>
      <c r="B224" s="12" t="s">
        <v>125</v>
      </c>
      <c r="C224" s="2" t="s">
        <v>75</v>
      </c>
      <c r="D224" s="5" t="s">
        <v>421</v>
      </c>
      <c r="E224">
        <v>1</v>
      </c>
      <c r="F224">
        <v>1</v>
      </c>
      <c r="G224" s="3">
        <v>0.15</v>
      </c>
      <c r="H224" s="78">
        <f>SUM(I224,K224,N224)</f>
        <v>20</v>
      </c>
      <c r="I224" s="43">
        <v>6</v>
      </c>
      <c r="J224" s="3">
        <f>PRODUCT(I224,G224)</f>
        <v>0.8999999999999999</v>
      </c>
      <c r="K224" s="43">
        <v>6</v>
      </c>
      <c r="L224" s="3">
        <f>PRODUCT(K224,G224)</f>
        <v>0.8999999999999999</v>
      </c>
      <c r="M224" s="43">
        <v>4</v>
      </c>
      <c r="N224" s="79">
        <f>PRODUCT(M224,2)</f>
        <v>8</v>
      </c>
      <c r="O224" s="3" t="s">
        <v>67</v>
      </c>
      <c r="Q224" s="16"/>
      <c r="S224" s="43">
        <v>4</v>
      </c>
    </row>
    <row r="225" spans="1:19" ht="12">
      <c r="A225" s="24" t="s">
        <v>425</v>
      </c>
      <c r="B225" s="12" t="s">
        <v>125</v>
      </c>
      <c r="C225" s="2" t="s">
        <v>75</v>
      </c>
      <c r="D225" s="5" t="s">
        <v>325</v>
      </c>
      <c r="E225">
        <v>1</v>
      </c>
      <c r="F225">
        <v>1</v>
      </c>
      <c r="G225" s="3">
        <v>0.06</v>
      </c>
      <c r="H225" s="78">
        <f>SUM(I225,K225,N225)</f>
        <v>2</v>
      </c>
      <c r="I225" s="43">
        <v>2</v>
      </c>
      <c r="J225" s="3">
        <f>PRODUCT(I225,G225)</f>
        <v>0.12</v>
      </c>
      <c r="K225" s="43" t="s">
        <v>67</v>
      </c>
      <c r="L225" s="3" t="s">
        <v>67</v>
      </c>
      <c r="M225" s="43" t="s">
        <v>67</v>
      </c>
      <c r="N225" s="79" t="s">
        <v>67</v>
      </c>
      <c r="O225" s="3" t="s">
        <v>67</v>
      </c>
      <c r="Q225" s="16"/>
      <c r="S225" s="43">
        <v>4</v>
      </c>
    </row>
    <row r="226" spans="1:19" ht="12">
      <c r="A226" s="24" t="s">
        <v>411</v>
      </c>
      <c r="B226" s="12" t="s">
        <v>125</v>
      </c>
      <c r="C226" s="2" t="s">
        <v>75</v>
      </c>
      <c r="D226" s="34" t="s">
        <v>412</v>
      </c>
      <c r="E226">
        <v>1</v>
      </c>
      <c r="F226">
        <v>1</v>
      </c>
      <c r="G226" s="3">
        <v>0.71</v>
      </c>
      <c r="H226" s="78">
        <f>SUM(I226,K226,N226)</f>
        <v>12</v>
      </c>
      <c r="I226" s="43">
        <v>2</v>
      </c>
      <c r="J226" s="3">
        <f>PRODUCT(I226,G226)</f>
        <v>1.42</v>
      </c>
      <c r="K226" s="43">
        <v>2</v>
      </c>
      <c r="L226" s="3">
        <f>PRODUCT(K226,G226)</f>
        <v>1.42</v>
      </c>
      <c r="M226" s="43">
        <v>4</v>
      </c>
      <c r="N226" s="79">
        <f>PRODUCT(M226,2)</f>
        <v>8</v>
      </c>
      <c r="Q226" s="16"/>
      <c r="S226" s="43"/>
    </row>
    <row r="227" spans="1:19" ht="12">
      <c r="A227" s="24" t="s">
        <v>424</v>
      </c>
      <c r="B227" s="12" t="s">
        <v>125</v>
      </c>
      <c r="C227" s="2" t="s">
        <v>75</v>
      </c>
      <c r="D227" s="5" t="s">
        <v>426</v>
      </c>
      <c r="E227">
        <v>1</v>
      </c>
      <c r="F227">
        <v>1</v>
      </c>
      <c r="G227" s="3">
        <v>0.08</v>
      </c>
      <c r="H227" s="78">
        <f>SUM(I227,K227,N227)</f>
        <v>2</v>
      </c>
      <c r="I227" s="43">
        <v>2</v>
      </c>
      <c r="J227" s="3">
        <f>PRODUCT(I227,G227)</f>
        <v>0.16</v>
      </c>
      <c r="K227" s="43" t="s">
        <v>67</v>
      </c>
      <c r="L227" s="3" t="s">
        <v>67</v>
      </c>
      <c r="M227" s="43" t="s">
        <v>67</v>
      </c>
      <c r="N227" s="84"/>
      <c r="Q227" s="16"/>
      <c r="S227" s="43"/>
    </row>
    <row r="228" spans="1:19" ht="12">
      <c r="A228" s="24" t="s">
        <v>423</v>
      </c>
      <c r="B228" s="12" t="s">
        <v>125</v>
      </c>
      <c r="C228" s="2" t="s">
        <v>75</v>
      </c>
      <c r="D228" s="5" t="s">
        <v>422</v>
      </c>
      <c r="E228">
        <v>1</v>
      </c>
      <c r="F228">
        <v>1</v>
      </c>
      <c r="G228" s="3">
        <v>0.1</v>
      </c>
      <c r="H228" s="78">
        <f>SUM(I228,K228,N228)</f>
        <v>20</v>
      </c>
      <c r="I228" s="43">
        <v>6</v>
      </c>
      <c r="J228" s="3">
        <f>PRODUCT(I228,G228)</f>
        <v>0.6000000000000001</v>
      </c>
      <c r="K228" s="43">
        <v>6</v>
      </c>
      <c r="L228" s="3">
        <f>PRODUCT(K228,G228)</f>
        <v>0.6000000000000001</v>
      </c>
      <c r="M228" s="43">
        <v>4</v>
      </c>
      <c r="N228" s="79">
        <f>PRODUCT(M228,2)</f>
        <v>8</v>
      </c>
      <c r="O228" s="3" t="s">
        <v>67</v>
      </c>
      <c r="Q228" s="16"/>
      <c r="S228" s="43">
        <v>4</v>
      </c>
    </row>
    <row r="229" spans="1:19" ht="12">
      <c r="A229" s="14"/>
      <c r="D229" s="14"/>
      <c r="Q229" s="16"/>
      <c r="S229" s="3"/>
    </row>
    <row r="230" spans="1:17" ht="12">
      <c r="A230" s="14"/>
      <c r="D230" s="14"/>
      <c r="Q230" s="16"/>
    </row>
    <row r="231" spans="1:16" s="27" customFormat="1" ht="12">
      <c r="A231" s="32" t="s">
        <v>27</v>
      </c>
      <c r="B231" s="35"/>
      <c r="C231" s="36"/>
      <c r="D231" s="37"/>
      <c r="G231" s="38"/>
      <c r="H231" s="38"/>
      <c r="I231" s="39"/>
      <c r="J231" s="38">
        <f>SUM(J224:J230)</f>
        <v>3.2</v>
      </c>
      <c r="K231" s="38"/>
      <c r="L231" s="38">
        <f>SUM(L224:L230)</f>
        <v>2.92</v>
      </c>
      <c r="M231" s="38"/>
      <c r="N231" s="38"/>
      <c r="O231" s="38">
        <f>SUM(O224:O230)</f>
        <v>0</v>
      </c>
      <c r="P231" s="40"/>
    </row>
    <row r="232" spans="1:16" s="27" customFormat="1" ht="12">
      <c r="A232" s="32" t="s">
        <v>108</v>
      </c>
      <c r="B232" s="35"/>
      <c r="C232" s="36"/>
      <c r="D232" s="41"/>
      <c r="G232" s="38"/>
      <c r="H232" s="38">
        <f>SUM(J232,L232,O232)</f>
        <v>320.57000000000005</v>
      </c>
      <c r="I232" s="39"/>
      <c r="J232" s="38">
        <f>SUM(J62,J108,I121,J153,J159,J190,J220,J231)</f>
        <v>155.18</v>
      </c>
      <c r="K232" s="38"/>
      <c r="L232" s="38">
        <f>SUM(L62,L108,K121,L153,L159,L190,L220,L231)</f>
        <v>100.68000000000002</v>
      </c>
      <c r="M232" s="38"/>
      <c r="N232" s="38"/>
      <c r="O232" s="38">
        <f>SUM(O62,O108,N121,O153,O159,O190,O220,O231)</f>
        <v>64.71000000000001</v>
      </c>
      <c r="P232" s="40"/>
    </row>
    <row r="233" spans="2:16" ht="12">
      <c r="B233" s="2"/>
      <c r="C233" s="10"/>
      <c r="D233"/>
      <c r="F233" s="3"/>
      <c r="G233" s="28"/>
      <c r="H233" s="28"/>
      <c r="I233" s="3"/>
      <c r="J233" s="28"/>
      <c r="K233" s="28"/>
      <c r="L233" s="28"/>
      <c r="M233" s="28"/>
      <c r="N233" s="28"/>
      <c r="O233" s="28"/>
      <c r="P233" s="12"/>
    </row>
    <row r="234" spans="2:3" s="14" customFormat="1" ht="12">
      <c r="B234" s="21"/>
      <c r="C234" s="21"/>
    </row>
    <row r="235" spans="1:17" s="14" customFormat="1" ht="12">
      <c r="A235" s="16"/>
      <c r="B235" s="21"/>
      <c r="C235" s="21"/>
      <c r="D235" s="26"/>
      <c r="G235" s="15"/>
      <c r="H235" s="15"/>
      <c r="I235" s="30"/>
      <c r="J235" s="15"/>
      <c r="K235" s="15"/>
      <c r="L235" s="15"/>
      <c r="M235" s="15"/>
      <c r="N235" s="15"/>
      <c r="O235" s="15"/>
      <c r="P235" s="17"/>
      <c r="Q235" s="18"/>
    </row>
    <row r="236" spans="1:16" s="14" customFormat="1" ht="13.5">
      <c r="A236" s="93"/>
      <c r="B236" s="20"/>
      <c r="C236" s="21"/>
      <c r="D236" s="22"/>
      <c r="G236" s="15"/>
      <c r="H236" s="15"/>
      <c r="I236" s="30"/>
      <c r="J236" s="15"/>
      <c r="K236" s="15"/>
      <c r="L236" s="15"/>
      <c r="M236" s="15"/>
      <c r="N236" s="15"/>
      <c r="O236" s="15"/>
      <c r="P236" s="17"/>
    </row>
    <row r="237" spans="1:16" s="14" customFormat="1" ht="12">
      <c r="A237"/>
      <c r="B237" s="20"/>
      <c r="C237" s="21"/>
      <c r="D237" s="22"/>
      <c r="G237" s="15"/>
      <c r="H237" s="15"/>
      <c r="I237" s="30"/>
      <c r="J237" s="15"/>
      <c r="K237" s="15"/>
      <c r="L237" s="15"/>
      <c r="M237" s="15"/>
      <c r="N237" s="15"/>
      <c r="O237" s="15"/>
      <c r="P237" s="17"/>
    </row>
    <row r="238" spans="2:16" s="14" customFormat="1" ht="12">
      <c r="B238" s="20"/>
      <c r="C238" s="21"/>
      <c r="D238" s="22"/>
      <c r="G238" s="15"/>
      <c r="H238" s="15"/>
      <c r="I238" s="30"/>
      <c r="J238" s="15"/>
      <c r="K238" s="15"/>
      <c r="L238" s="15"/>
      <c r="M238" s="15"/>
      <c r="N238" s="15"/>
      <c r="O238" s="15"/>
      <c r="P238" s="17"/>
    </row>
    <row r="239" spans="2:16" s="14" customFormat="1" ht="12">
      <c r="B239" s="20"/>
      <c r="C239" s="21"/>
      <c r="D239" s="22"/>
      <c r="G239" s="15"/>
      <c r="H239" s="15"/>
      <c r="I239" s="30"/>
      <c r="J239" s="15"/>
      <c r="K239" s="15"/>
      <c r="L239" s="15"/>
      <c r="M239" s="15"/>
      <c r="N239" s="15"/>
      <c r="O239" s="15"/>
      <c r="P239" s="17"/>
    </row>
    <row r="240" spans="2:16" s="14" customFormat="1" ht="12">
      <c r="B240" s="20"/>
      <c r="C240" s="21"/>
      <c r="D240" s="22"/>
      <c r="G240" s="15"/>
      <c r="H240" s="15"/>
      <c r="I240" s="15"/>
      <c r="J240" s="15"/>
      <c r="K240" s="15"/>
      <c r="L240" s="15"/>
      <c r="M240" s="15"/>
      <c r="N240" s="15"/>
      <c r="O240" s="15"/>
      <c r="P240" s="17"/>
    </row>
    <row r="241" spans="2:16" s="14" customFormat="1" ht="12">
      <c r="B241" s="20"/>
      <c r="C241" s="21"/>
      <c r="D241" s="22"/>
      <c r="G241" s="15"/>
      <c r="H241" s="15"/>
      <c r="I241" s="15"/>
      <c r="J241" s="15"/>
      <c r="K241" s="15"/>
      <c r="L241" s="15"/>
      <c r="M241" s="15"/>
      <c r="N241" s="15"/>
      <c r="O241" s="15"/>
      <c r="P241" s="17"/>
    </row>
    <row r="242" spans="2:16" s="14" customFormat="1" ht="12">
      <c r="B242" s="20"/>
      <c r="C242" s="21"/>
      <c r="D242" s="22"/>
      <c r="G242" s="15"/>
      <c r="H242" s="15"/>
      <c r="I242" s="30"/>
      <c r="J242" s="15"/>
      <c r="K242" s="15"/>
      <c r="L242" s="15"/>
      <c r="M242" s="15"/>
      <c r="N242" s="15"/>
      <c r="O242" s="15"/>
      <c r="P242" s="17"/>
    </row>
    <row r="243" spans="2:16" s="14" customFormat="1" ht="12">
      <c r="B243" s="20"/>
      <c r="C243" s="21"/>
      <c r="D243" s="22"/>
      <c r="G243" s="15"/>
      <c r="H243" s="15"/>
      <c r="I243" s="30"/>
      <c r="J243" s="15"/>
      <c r="K243" s="15"/>
      <c r="L243" s="15"/>
      <c r="M243" s="15"/>
      <c r="N243" s="15"/>
      <c r="O243" s="15"/>
      <c r="P243" s="17"/>
    </row>
    <row r="244" spans="2:18" s="14" customFormat="1" ht="12">
      <c r="B244" s="20"/>
      <c r="C244" s="21"/>
      <c r="G244" s="15"/>
      <c r="H244" s="15"/>
      <c r="I244" s="15"/>
      <c r="J244" s="30"/>
      <c r="K244" s="15"/>
      <c r="L244" s="30"/>
      <c r="M244" s="15"/>
      <c r="N244" s="15"/>
      <c r="O244" s="30"/>
      <c r="P244" s="15"/>
      <c r="Q244" s="46"/>
      <c r="R244" s="18"/>
    </row>
    <row r="245" spans="1:18" s="14" customFormat="1" ht="12">
      <c r="A245" s="17"/>
      <c r="B245" s="20"/>
      <c r="C245" s="21"/>
      <c r="D245" s="22"/>
      <c r="G245" s="15"/>
      <c r="H245" s="15"/>
      <c r="I245" s="15"/>
      <c r="J245" s="30"/>
      <c r="K245" s="15"/>
      <c r="L245" s="30"/>
      <c r="M245" s="15"/>
      <c r="N245" s="15"/>
      <c r="O245" s="30"/>
      <c r="P245" s="15"/>
      <c r="Q245" s="46"/>
      <c r="R245" s="18"/>
    </row>
    <row r="246" spans="2:18" s="14" customFormat="1" ht="12">
      <c r="B246" s="20"/>
      <c r="C246" s="21"/>
      <c r="D246" s="22"/>
      <c r="G246" s="15"/>
      <c r="H246" s="15"/>
      <c r="I246" s="15"/>
      <c r="J246" s="30"/>
      <c r="K246" s="15"/>
      <c r="L246" s="30"/>
      <c r="M246" s="15"/>
      <c r="N246" s="15"/>
      <c r="O246" s="30"/>
      <c r="P246" s="15"/>
      <c r="Q246" s="46"/>
      <c r="R246" s="18"/>
    </row>
    <row r="247" spans="2:18" s="14" customFormat="1" ht="12">
      <c r="B247" s="20"/>
      <c r="C247" s="21"/>
      <c r="D247" s="22"/>
      <c r="G247" s="15"/>
      <c r="H247" s="15"/>
      <c r="I247" s="15"/>
      <c r="J247" s="30"/>
      <c r="K247" s="15"/>
      <c r="L247" s="30"/>
      <c r="M247" s="15"/>
      <c r="N247" s="15"/>
      <c r="O247" s="30"/>
      <c r="P247" s="15"/>
      <c r="Q247" s="46"/>
      <c r="R247" s="18"/>
    </row>
    <row r="248" spans="2:18" s="14" customFormat="1" ht="12">
      <c r="B248" s="20"/>
      <c r="C248" s="21"/>
      <c r="G248" s="15"/>
      <c r="H248" s="15"/>
      <c r="I248" s="15"/>
      <c r="J248" s="30"/>
      <c r="K248" s="15"/>
      <c r="L248" s="30"/>
      <c r="M248" s="15"/>
      <c r="N248" s="15"/>
      <c r="O248" s="30"/>
      <c r="P248" s="15"/>
      <c r="Q248" s="46"/>
      <c r="R248" s="18"/>
    </row>
    <row r="249" spans="2:18" s="14" customFormat="1" ht="12">
      <c r="B249" s="20"/>
      <c r="C249" s="21"/>
      <c r="D249" s="22"/>
      <c r="G249" s="15"/>
      <c r="H249" s="15"/>
      <c r="I249" s="15"/>
      <c r="J249" s="30"/>
      <c r="K249" s="15"/>
      <c r="L249" s="30"/>
      <c r="M249" s="15"/>
      <c r="N249" s="15"/>
      <c r="O249" s="30"/>
      <c r="P249" s="15"/>
      <c r="Q249" s="46"/>
      <c r="R249" s="18"/>
    </row>
    <row r="250" spans="2:18" s="14" customFormat="1" ht="12">
      <c r="B250" s="20"/>
      <c r="C250" s="21"/>
      <c r="D250" s="22"/>
      <c r="G250" s="15"/>
      <c r="H250" s="15"/>
      <c r="I250" s="15"/>
      <c r="J250" s="30"/>
      <c r="K250" s="15"/>
      <c r="L250" s="30"/>
      <c r="M250" s="15"/>
      <c r="N250" s="15"/>
      <c r="O250" s="30"/>
      <c r="P250" s="15"/>
      <c r="Q250" s="46"/>
      <c r="R250" s="18"/>
    </row>
    <row r="251" spans="3:18" s="14" customFormat="1" ht="12">
      <c r="C251" s="20"/>
      <c r="D251" s="21"/>
      <c r="E251" s="22"/>
      <c r="I251" s="15"/>
      <c r="J251" s="30"/>
      <c r="K251" s="15"/>
      <c r="L251" s="30"/>
      <c r="M251" s="15"/>
      <c r="N251" s="15"/>
      <c r="O251" s="30"/>
      <c r="P251" s="15"/>
      <c r="Q251" s="46"/>
      <c r="R251" s="18"/>
    </row>
    <row r="252" spans="2:18" s="14" customFormat="1" ht="12">
      <c r="B252" s="20"/>
      <c r="C252" s="21"/>
      <c r="G252" s="15"/>
      <c r="H252" s="15"/>
      <c r="I252" s="30"/>
      <c r="J252" s="30"/>
      <c r="K252" s="15"/>
      <c r="L252" s="30"/>
      <c r="M252" s="15"/>
      <c r="N252" s="15"/>
      <c r="O252" s="30"/>
      <c r="P252" s="15"/>
      <c r="Q252" s="46"/>
      <c r="R252" s="18"/>
    </row>
    <row r="253" spans="2:18" s="14" customFormat="1" ht="12">
      <c r="B253" s="20"/>
      <c r="C253" s="21"/>
      <c r="D253" s="22"/>
      <c r="G253" s="15"/>
      <c r="H253" s="15"/>
      <c r="I253" s="30"/>
      <c r="J253" s="30"/>
      <c r="K253" s="15"/>
      <c r="L253" s="30"/>
      <c r="M253" s="15"/>
      <c r="N253" s="15"/>
      <c r="O253" s="30"/>
      <c r="P253" s="15"/>
      <c r="Q253" s="46"/>
      <c r="R253" s="18"/>
    </row>
    <row r="254" spans="2:18" s="14" customFormat="1" ht="12">
      <c r="B254" s="20"/>
      <c r="C254" s="21"/>
      <c r="D254" s="22"/>
      <c r="G254" s="15"/>
      <c r="H254" s="15"/>
      <c r="I254" s="30"/>
      <c r="J254" s="30"/>
      <c r="K254" s="15"/>
      <c r="L254" s="30"/>
      <c r="M254" s="15"/>
      <c r="N254" s="15"/>
      <c r="O254" s="30"/>
      <c r="P254" s="15"/>
      <c r="Q254" s="46"/>
      <c r="R254" s="18"/>
    </row>
    <row r="255" spans="2:16" s="14" customFormat="1" ht="12">
      <c r="B255" s="20"/>
      <c r="C255" s="21"/>
      <c r="D255" s="22"/>
      <c r="G255" s="15"/>
      <c r="H255" s="15"/>
      <c r="I255" s="30"/>
      <c r="J255" s="15"/>
      <c r="K255" s="15"/>
      <c r="L255" s="15"/>
      <c r="M255" s="15"/>
      <c r="N255" s="15"/>
      <c r="O255" s="15"/>
      <c r="P255" s="17"/>
    </row>
    <row r="256" spans="2:18" s="14" customFormat="1" ht="12">
      <c r="B256" s="20"/>
      <c r="C256" s="21"/>
      <c r="G256" s="15"/>
      <c r="H256" s="15"/>
      <c r="I256" s="30"/>
      <c r="J256" s="30"/>
      <c r="K256" s="15"/>
      <c r="L256" s="30"/>
      <c r="M256" s="15"/>
      <c r="N256" s="15"/>
      <c r="O256" s="30"/>
      <c r="P256" s="15"/>
      <c r="Q256" s="46"/>
      <c r="R256" s="18"/>
    </row>
    <row r="257" spans="2:18" s="14" customFormat="1" ht="12">
      <c r="B257" s="20"/>
      <c r="C257" s="21"/>
      <c r="D257" s="22"/>
      <c r="G257" s="15"/>
      <c r="H257" s="15"/>
      <c r="I257" s="30"/>
      <c r="J257" s="30"/>
      <c r="K257" s="15"/>
      <c r="L257" s="30"/>
      <c r="M257" s="15"/>
      <c r="N257" s="15"/>
      <c r="O257" s="30"/>
      <c r="P257" s="15"/>
      <c r="Q257" s="46"/>
      <c r="R257" s="18"/>
    </row>
    <row r="258" spans="2:18" s="14" customFormat="1" ht="12">
      <c r="B258" s="20"/>
      <c r="C258" s="21"/>
      <c r="D258" s="22"/>
      <c r="G258" s="15"/>
      <c r="H258" s="15"/>
      <c r="I258" s="30"/>
      <c r="J258" s="30"/>
      <c r="K258" s="15"/>
      <c r="L258" s="30"/>
      <c r="M258" s="15"/>
      <c r="N258" s="15"/>
      <c r="O258" s="30"/>
      <c r="P258" s="15"/>
      <c r="Q258" s="46"/>
      <c r="R258" s="18"/>
    </row>
    <row r="259" spans="2:16" s="14" customFormat="1" ht="12">
      <c r="B259" s="20"/>
      <c r="C259" s="21"/>
      <c r="D259" s="22"/>
      <c r="G259" s="15"/>
      <c r="H259" s="15"/>
      <c r="I259" s="30"/>
      <c r="J259" s="15"/>
      <c r="K259" s="15"/>
      <c r="L259" s="15"/>
      <c r="M259" s="15"/>
      <c r="N259" s="15"/>
      <c r="O259" s="15"/>
      <c r="P259" s="17"/>
    </row>
    <row r="260" spans="2:16" s="14" customFormat="1" ht="12">
      <c r="B260" s="20"/>
      <c r="C260" s="21"/>
      <c r="D260" s="22"/>
      <c r="G260" s="15"/>
      <c r="H260" s="15"/>
      <c r="I260" s="30"/>
      <c r="J260" s="15"/>
      <c r="K260" s="15"/>
      <c r="L260" s="15"/>
      <c r="M260" s="15"/>
      <c r="N260" s="15"/>
      <c r="O260" s="15"/>
      <c r="P260" s="17"/>
    </row>
  </sheetData>
  <hyperlinks>
    <hyperlink ref="P157" r:id="rId1" display="http://www.mouser.com/catalog/631/1201.pdf"/>
    <hyperlink ref="P156" r:id="rId2" display="http://www.mouser.com/catalog/631/1202.pdf"/>
    <hyperlink ref="P158" r:id="rId3" display="http://www.mouser.com/catalog/631/1203.pdf"/>
    <hyperlink ref="P161" r:id="rId4" display="http://www.mouser.com/catalog/631/1201.pdf"/>
    <hyperlink ref="P160" r:id="rId5" display="http://www.mouser.com/catalog/631/1202.pdf"/>
    <hyperlink ref="P166" r:id="rId6" display="http://www.mouser.com/catalog/631/1201.pdf"/>
    <hyperlink ref="P162" r:id="rId7" display="http://www.mouser.com/catalog/631/1203.pdf"/>
    <hyperlink ref="P167" r:id="rId8" display="http://www.mouser.com/catalog/631/1203.pdf"/>
    <hyperlink ref="R232" r:id="rId9" display="http://www.mouser.com/search/ProductDetail.aspx?R=271-560-RCvirtualkey21980000virtualkey271-560-RC"/>
    <hyperlink ref="R233" r:id="rId10" display="http://www.mouser.com/search/ProductDetail.aspx?R=271-27K-RCvirtualkey21980000virtualkey271-27K-RC"/>
    <hyperlink ref="R61" r:id="rId11" display="http://www.mouser.com/search/ProductDetail.aspx?R=CMF5522M000FKBFvirtualkey61300000virtualkey71-CMF55-F-22M"/>
    <hyperlink ref="R143" r:id="rId12" display="http://www.mouser.com/search/ProductDetail.aspx?R=115-93-308-41-003000virtualkey57510000virtualkey575-393308"/>
    <hyperlink ref="R193" r:id="rId13" display="http://www.mouser.com/search/ProductDetail.aspx?R=271-1.0M-RCvirtualkey21980000virtualkey271-1.0M-RC"/>
    <hyperlink ref="R192" r:id="rId14" display="http://www.mouser.com/search/ProductDetail.aspx?R=271-470K-RCvirtualkey21980000virtualkey271-470K-RC"/>
    <hyperlink ref="R224" r:id="rId15" display="http://www.mouser.com/search/ProductDetail.aspx?R=271-27K-RCvirtualkey21980000virtualkey271-27K-RC"/>
    <hyperlink ref="Q122" r:id="rId16" display="http://www.web-tronics.com/ca3046.html"/>
    <hyperlink ref="Q121" r:id="rId17" display="http://store.americanmicrosemiconductor.com/ca3046.html?gclid=CIeBvsvs7owCFQ4egQodxj_WCA - 3.98"/>
    <hyperlink ref="R31" r:id="rId18" display="http://www.mouser.com/search/ProductDetail.aspx?R=271-3.3K-RCvirtualkey21980000virtualkey271-3.3K-RC"/>
    <hyperlink ref="R32" r:id="rId19" display="http://www.mouser.com/search/ProductDetail.aspx?R=271-5.6K-RCvirtualkey21980000virtualkey271-5.6K-RC"/>
    <hyperlink ref="R34" r:id="rId20" display="http://www.mouser.com/search/ProductDetail.aspx?R=271-10K-RCvirtualkey21980000virtualkey271-10K-RC"/>
    <hyperlink ref="R48" r:id="rId21" display="http://www.mouser.com/search/ProductDetail.aspx?R=271-33K-RCvirtualkey21980000virtualkey271-33K-RC"/>
    <hyperlink ref="P165" r:id="rId22" display="http://www.mouser.com/catalog/631/1201.pdf"/>
    <hyperlink ref="AB158" r:id="rId23" display="http://www.tubesandmore.com/scripts/foxweb.dll/catalog@d:/dfs/elevclients/cemirror/ELEVATOR.FXP?PAGE=SUBCAT&amp;SEARCH_TREE01=POTENTIOMETERS&amp;SEARCH_TREE02=ALPHA&amp;SEARCH_TREE03=SINGLE"/>
    <hyperlink ref="R25" r:id="rId24" display="http://www.mouser.com/search/ProductDetail.aspx?R=271-2.7K-RCvirtualkey21980000virtualkey271-2.7K-RC"/>
    <hyperlink ref="R58" r:id="rId25" display="http://www.mouser.com/search/ProductDetail.aspx?R=271-100K-RCvirtualkey21980000virtualkey271-100K-RC"/>
    <hyperlink ref="R26" r:id="rId26" display="http://www.mouser.com/search/ProductDetail.aspx?R=271-2.7K-RCvirtualkey21980000virtualkey271-2.7K-RC"/>
    <hyperlink ref="R27" r:id="rId27" display="http://www.mouser.com/search/ProductDetail.aspx?R=271-2.7K-RCvirtualkey21980000virtualkey271-2.7K-RC"/>
    <hyperlink ref="R28" r:id="rId28" display="http://www.mouser.com/search/ProductDetail.aspx?R=271-2.7K-RCvirtualkey21980000virtualkey271-2.7K-RC"/>
    <hyperlink ref="R29" r:id="rId29" display="http://www.mouser.com/search/ProductDetail.aspx?R=271-2.7K-RCvirtualkey21980000virtualkey271-2.7K-RC"/>
    <hyperlink ref="R30" r:id="rId30" display="http://www.mouser.com/search/ProductDetail.aspx?R=271-2.7K-RCvirtualkey21980000virtualkey271-2.7K-RC"/>
    <hyperlink ref="R33" r:id="rId31" display="http://www.mouser.com/search/ProductDetail.aspx?R=271-5.6K-RCvirtualkey21980000virtualkey271-5.6K-RC"/>
    <hyperlink ref="R49" r:id="rId32" display="http://www.mouser.com/search/ProductDetail.aspx?R=271-33K-RCvirtualkey21980000virtualkey271-33K-RC"/>
    <hyperlink ref="R59" r:id="rId33" display="http://www.mouser.com/search/ProductDetail.aspx?R=271-100K-RCvirtualkey21980000virtualkey271-100K-RC"/>
    <hyperlink ref="R164" r:id="rId34" display="http://www.mouser.com/search/ProductDetail.aspx?R=271-10-RCvirtualkey21980000virtualkey271-10-RC"/>
    <hyperlink ref="R165" r:id="rId35" display="http://www.mouser.com/search/ProductDetail.aspx?R=271-100-RCvirtualkey21980000virtualkey271-100-RC"/>
    <hyperlink ref="R166" r:id="rId36" display="http://www.mouser.com/search/ProductDetail.aspx?R=271-330-RCvirtualkey21980000virtualkey271-330-RC"/>
    <hyperlink ref="R167" r:id="rId37" display="http://www.mouser.com/search/ProductDetail.aspx?R=271-470-RCvirtualkey21980000virtualkey271-470-RC"/>
    <hyperlink ref="R168" r:id="rId38" display="http://www.mouser.com/search/ProductDetail.aspx?R=271-620-RCvirtualkey21980000virtualkey271-620-RC"/>
    <hyperlink ref="R189" r:id="rId39" display="http://www.mouser.com/search/ProductDetail.aspx?R=271-100K-RCvirtualkey21980000virtualkey271-100K-RC"/>
    <hyperlink ref="R190" r:id="rId40" display="http://www.mouser.com/search/ProductDetail.aspx?R=271-150K-RCvirtualkey21980000virtualkey271-150K-RC"/>
    <hyperlink ref="R191" r:id="rId41" display="http://www.mouser.com/search/ProductDetail.aspx?R=271-220K-RCvirtualkey21980000virtualkey271-220K-RC"/>
    <hyperlink ref="R194" r:id="rId42" display="http://www.mouser.com/search/ProductDetail.aspx?R=CMF5522M000FKBFvirtualkey61300000virtualkey71-CMF55-F-22M"/>
    <hyperlink ref="R201" r:id="rId43" display="http://www.mouser.com/search/ProductDetail.aspx?R=RPE5C1H100J2P1Z03Bvirtualkey64800000virtualkey81-RPE5C1H100J2P1Z03"/>
    <hyperlink ref="R202" r:id="rId44" display="http://www.mouser.com/search/ProductDetail.aspx?R=RPE5C1H330J2P1Z03Bvirtualkey64800000virtualkey81-RPE5C1H330J2P1Z03"/>
    <hyperlink ref="R211" r:id="rId45" display="http://www.mouser.com/search/ProductDetail.aspx?R=BQ014D0222J--virtualkey58110000virtualkey581-BQ014D0222J"/>
    <hyperlink ref="R212" r:id="rId46" display="http://www.mouser.com/search/ProductDetail.aspx?R=BQ014D0103J--virtualkey58110000virtualkey581-BQ014D0103J"/>
    <hyperlink ref="R213" r:id="rId47" display="http://www.mouser.com/search/ProductDetail.aspx?R=BQ014D0153J--virtualkey58110000virtualkey581-BQ014D0153J"/>
    <hyperlink ref="R215" r:id="rId48" display="http://www.mouser.com/search/ProductDetail.aspx?R=BQ074D0474J--virtualkey58110000virtualkey581-BQ074D0474J"/>
    <hyperlink ref="R214" r:id="rId49" display="http://www.mouser.com/search/ProductDetail.aspx?R=BQ014D0224J--virtualkey58110000virtualkey581-BQ014D0224J"/>
    <hyperlink ref="R231" r:id="rId50" display="http://www.mouser.com/search/ProductDetail.aspx?R=1N4148virtualkey61350000virtualkey78-1N4148"/>
    <hyperlink ref="R208" r:id="rId51" display="http://www.mouser.com/search/ProductDetail.aspx?R=T350G106K035ATvirtualkey64600000virtualkey80-T350G106K035AT"/>
    <hyperlink ref="R218" r:id="rId52" display="http://www.mouser.com/search/ProductDetail.aspx?R=C0805C104J5RACTUvirtualkey64600000virtualkey80-C0805C104J5R"/>
    <hyperlink ref="R180" r:id="rId53" display="http://www.mouser.com/search/ProductDetail.aspx?R=112AXvirtualkey50210000virtualkey502-112AX"/>
    <hyperlink ref="R187" r:id="rId54" display="http://www.web-tronics.com/ca3046.html"/>
    <hyperlink ref="R186" r:id="rId55" display="http://store.americanmicrosemiconductor.com/ca3046.html?gclid=CIeBvsvs7owCFQ4egQodxj_WCA - 3.98"/>
    <hyperlink ref="R204" r:id="rId56" display="http://www.mouser.com/search/ProductDetail.aspx?R=RPE5C1H100J2P1Z03Bvirtualkey64800000virtualkey81-RPE5C1H100J2P1Z03"/>
    <hyperlink ref="O218" r:id="rId57" display="http://www.mouser.com/search/ProductDetail.aspx?R=RPER71H103K2P1A03Bvirtualkey64800000virtualkey81-RPER71H103K2P1A03"/>
    <hyperlink ref="O219" r:id="rId58" display="http://www.mouser.com/search/ProductDetail.aspx?R=271-100-RCvirtualkey21980000virtualkey271-100-RC"/>
    <hyperlink ref="O220" r:id="rId59" display="http://www.mouser.com/search/ProductDetail.aspx?R=271-330-RCvirtualkey21980000virtualkey271-330-RC"/>
    <hyperlink ref="O221" r:id="rId60" display="http://www.mouser.com/search/ProductDetail.aspx?R=T350G106K035ATvirtualkey64600000virtualkey80-T350G106K035AT"/>
    <hyperlink ref="O222" r:id="rId61" display="http://www.mouser.com/search/ProductDetail.aspx?R=271-620-RCvirtualkey21980000virtualkey271-620-RC"/>
    <hyperlink ref="O223" r:id="rId62" display="http://www.mouser.com/search/ProductDetail.aspx?R=271-1K-RCvirtualkey21980000virtualkey271-1K-RC"/>
    <hyperlink ref="O224" r:id="rId63" display="http://www.mouser.com/search/ProductDetail.aspx?R=BQ014D0222J--virtualkey58110000virtualkey581-BQ014D0222J"/>
    <hyperlink ref="O225" r:id="rId64" display="http://www.mouser.com/search/ProductDetail.aspx?R=BQ014D0103J--virtualkey58110000virtualkey581-BQ014D0103J"/>
    <hyperlink ref="O228" r:id="rId65" display="http://www.mouser.com/search/ProductDetail.aspx?R=BQ014D0153J--virtualkey58110000virtualkey581-BQ014D0153J"/>
    <hyperlink ref="O229" r:id="rId66" display="http://www.mouser.com/search/ProductDetail.aspx?R=BQ014D0224J--virtualkey58110000virtualkey581-BQ014D0224J"/>
    <hyperlink ref="O230" r:id="rId67" display="http://www.mouser.com/search/ProductDetail.aspx?R=BQ074D0474J--virtualkey58110000virtualkey581-BQ074D0474J"/>
    <hyperlink ref="O233" r:id="rId68" display="http://www.mouser.com/search/ProductDetail.aspx?R=C0805C104J5RACTUvirtualkey64600000virtualkey80-C0805C104J5R"/>
    <hyperlink ref="O172" r:id="rId69" display="http://www.mouser.com/search/ProductDetail.aspx?R=271-470-RCvirtualkey21980000virtualkey271-470-RC"/>
    <hyperlink ref="O176" r:id="rId70" display="http://www.mouser.com/search/ProductDetail.aspx?R=271-2.7K-RCvirtualkey21980000virtualkey271-2.7K-RC"/>
    <hyperlink ref="O177" r:id="rId71" display="http://www.mouser.com/search/ProductDetail.aspx?R=271-3.0K-RCvirtualkey21980000virtualkey271-3.0K-RC"/>
    <hyperlink ref="O178" r:id="rId72" display="http://www.mouser.com/search/ProductDetail.aspx?R=271-3.3K-RCvirtualkey21980000virtualkey271-3.3K-RC"/>
    <hyperlink ref="O179" r:id="rId73" display="http://www.mouser.com/search/ProductDetail.aspx?R=271-10-RCvirtualkey21980000virtualkey271-10-RC"/>
    <hyperlink ref="O180" r:id="rId74" display="http://www.mouser.com/search/ProductDetail.aspx?R=271-100-RCvirtualkey21980000virtualkey271-100-RC"/>
    <hyperlink ref="O181" r:id="rId75" display="http://www.mouser.com/search/ProductDetail.aspx?R=271-330-RCvirtualkey21980000virtualkey271-330-RC"/>
    <hyperlink ref="O182" r:id="rId76" display="http://www.mouser.com/search/ProductDetail.aspx?R=271-470-RCvirtualkey21980000virtualkey271-470-RC"/>
    <hyperlink ref="O183" r:id="rId77" display="http://www.mouser.com/search/ProductDetail.aspx?R=271-620-RCvirtualkey21980000virtualkey271-620-RC"/>
    <hyperlink ref="O184" r:id="rId78" display="http://www.mouser.com/search/ProductDetail.aspx?R=271-1K-RCvirtualkey21980000virtualkey271-1K-RC"/>
    <hyperlink ref="O185" r:id="rId79" display="http://www.mouser.com/search/ProductDetail.aspx?R=271-1.5K-RCvirtualkey21980000virtualkey271-1.5K-RC"/>
    <hyperlink ref="O186" r:id="rId80" display="http://www.mouser.com/search/ProductDetail.aspx?R=271-2.7K-RCvirtualkey21980000virtualkey271-2.7K-RC"/>
    <hyperlink ref="O187" r:id="rId81" display="http://www.mouser.com/search/ProductDetail.aspx?R=271-3.0K-RCvirtualkey21980000virtualkey271-3.0K-RC"/>
    <hyperlink ref="O188" r:id="rId82" display="http://www.mouser.com/search/ProductDetail.aspx?R=271-3.3K-RCvirtualkey21980000virtualkey271-3.3K-RC"/>
    <hyperlink ref="O189" r:id="rId83" display="http://www.mouser.com/search/ProductDetail.aspx?R=271-5.6K-RCvirtualkey21980000virtualkey271-5.6K-RC"/>
    <hyperlink ref="O190" r:id="rId84" display="http://www.mouser.com/search/ProductDetail.aspx?R=271-10K-RCvirtualkey21980000virtualkey271-10K-RC"/>
    <hyperlink ref="O191" r:id="rId85" display="http://www.mouser.com/search/ProductDetail.aspx?R=271-12K-RCvirtualkey21980000virtualkey271-12K-RC"/>
    <hyperlink ref="O201" r:id="rId86" display="http://www.mouser.com/search/ProductDetail.aspx?R=271-220K-RCvirtualkey21980000virtualkey271-220K-RC"/>
    <hyperlink ref="O202" r:id="rId87" display="http://www.mouser.com/search/ProductDetail.aspx?R=271-470K-RCvirtualkey21980000virtualkey271-470K-RC"/>
    <hyperlink ref="O206" r:id="rId88" display="http://www.mouser.com/search/ProductDetail.aspx?R=RPE5C1H100J2P1Z03Bvirtualkey64800000virtualkey81-RPE5C1H100J2P1Z03"/>
    <hyperlink ref="O207" r:id="rId89" display="http://www.mouser.com/search/ProductDetail.aspx?R=RPE5C1H330J2P1Z03Bvirtualkey64800000virtualkey81-RPE5C1H330J2P1Z03"/>
    <hyperlink ref="O208" r:id="rId90" display="http://www.mouser.com/search/ProductDetail.aspx?R=RPER71H103K2P1A03Bvirtualkey64800000virtualkey81-RPER71H103K2P1A03"/>
    <hyperlink ref="O214" r:id="rId91" display="http://www.mouser.com/search/ProductDetail.aspx?R=BQ014D0222J--virtualkey58110000virtualkey581-BQ014D0222J"/>
    <hyperlink ref="O215" r:id="rId92" display="http://www.mouser.com/search/ProductDetail.aspx?R=BQ014D0103J--virtualkey58110000virtualkey581-BQ014D0103J"/>
    <hyperlink ref="O216" r:id="rId93" display="http://www.mouser.com/search/ProductDetail.aspx?R=RPE5C1H100J2P1Z03Bvirtualkey64800000virtualkey81-RPE5C1H100J2P1Z03"/>
    <hyperlink ref="O217" r:id="rId94" display="http://www.mouser.com/search/ProductDetail.aspx?R=RPE5C1H330J2P1Z03Bvirtualkey64800000virtualkey81-RPE5C1H330J2P1Z03"/>
    <hyperlink ref="O211" r:id="rId95" display="http://www.mouser.com/search/ProductDetail.aspx?R=140-XRL35V10-RCvirtualkey21980000virtualkey140-XRL35V10-RC"/>
    <hyperlink ref="O200" r:id="rId96" display="http://www.mouser.com/search/ProductDetail.aspx?R=271-150K-RCvirtualkey21980000virtualkey271-150K-RC"/>
    <hyperlink ref="O203" r:id="rId97" display="http://www.mouser.com/search/ProductDetail.aspx?R=271-1.0M-RCvirtualkey21980000virtualkey271-1.0M-RC"/>
    <hyperlink ref="O192" r:id="rId98" display="http://www.mouser.com/search/ProductDetail.aspx?R=271-18K-RCvirtualkey21980000virtualkey271-18K-RC"/>
    <hyperlink ref="O193" r:id="rId99" display="http://www.mouser.com/search/ProductDetail.aspx?R=271-30K-RCvirtualkey21980000virtualkey271-30K-RC"/>
    <hyperlink ref="O194" r:id="rId100" display="http://www.mouser.com/search/ProductDetail.aspx?R=271-33K-RCvirtualkey21980000virtualkey271-33K-RC"/>
    <hyperlink ref="O204" r:id="rId101" display="http://www.mouser.com/search/ProductDetail.aspx?R=CMF5522M000FKBFvirtualkey61300000virtualkey71-CMF55-F-22M"/>
    <hyperlink ref="O212" r:id="rId102" display="http://www.mouser.com/search/ProductDetail.aspx?R=140-XRL50V15-RCvirtualkey21980000virtualkey140-XRL50V15-RC"/>
    <hyperlink ref="O210" r:id="rId103" display="http://www.mouser.com/search/ProductDetail.aspx?R=140-XRL35V1.0-RCvirtualkey21980000virtualkey140-XRL35V1.0-RC"/>
    <hyperlink ref="O213" r:id="rId104" display="http://www.mouser.com/search/ProductDetail.aspx?R=140-XRL35V22-RCvirtualkey21980000virtualkey140-XRL35V22-RC"/>
  </hyperlinks>
  <printOptions/>
  <pageMargins left="0.75" right="0.75" top="1" bottom="1" header="0.5" footer="0.5"/>
  <pageSetup horizontalDpi="600" verticalDpi="600" orientation="portrait" r:id="rId106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1" sqref="A1:IV18"/>
    </sheetView>
  </sheetViews>
  <sheetFormatPr defaultColWidth="9.140625" defaultRowHeight="12.75"/>
  <cols>
    <col min="1" max="16384" width="8.8515625" style="0" customWidth="1"/>
  </cols>
  <sheetData>
    <row r="1" ht="12">
      <c r="A1" t="s">
        <v>98</v>
      </c>
    </row>
    <row r="2" ht="12">
      <c r="A2" t="s">
        <v>94</v>
      </c>
    </row>
    <row r="3" ht="12">
      <c r="A3" t="s">
        <v>99</v>
      </c>
    </row>
    <row r="4" spans="1:13" ht="12">
      <c r="A4" t="s">
        <v>100</v>
      </c>
      <c r="B4" t="s">
        <v>125</v>
      </c>
      <c r="C4" t="s">
        <v>9</v>
      </c>
      <c r="D4" t="s">
        <v>14</v>
      </c>
      <c r="E4">
        <v>1</v>
      </c>
      <c r="F4">
        <v>1</v>
      </c>
      <c r="G4" s="42">
        <v>0.04</v>
      </c>
      <c r="H4">
        <v>4</v>
      </c>
      <c r="I4" s="42">
        <v>0.16</v>
      </c>
      <c r="J4">
        <v>12</v>
      </c>
      <c r="K4" s="42">
        <v>0.48</v>
      </c>
      <c r="M4" t="s">
        <v>81</v>
      </c>
    </row>
    <row r="5" ht="12">
      <c r="A5" t="s">
        <v>89</v>
      </c>
    </row>
    <row r="6" spans="1:13" ht="12">
      <c r="A6" t="s">
        <v>87</v>
      </c>
      <c r="B6" t="s">
        <v>125</v>
      </c>
      <c r="C6" t="s">
        <v>57</v>
      </c>
      <c r="D6" t="s">
        <v>85</v>
      </c>
      <c r="E6">
        <v>1</v>
      </c>
      <c r="F6">
        <v>1</v>
      </c>
      <c r="G6" s="42">
        <v>0.25</v>
      </c>
      <c r="H6">
        <v>2</v>
      </c>
      <c r="I6" s="42">
        <v>0.5</v>
      </c>
      <c r="J6">
        <v>6</v>
      </c>
      <c r="K6" s="42">
        <v>1.5</v>
      </c>
      <c r="L6" t="s">
        <v>88</v>
      </c>
      <c r="M6" t="s">
        <v>86</v>
      </c>
    </row>
    <row r="7" ht="12">
      <c r="A7" t="s">
        <v>90</v>
      </c>
    </row>
    <row r="8" spans="1:13" ht="12">
      <c r="A8" t="s">
        <v>29</v>
      </c>
      <c r="B8" t="s">
        <v>125</v>
      </c>
      <c r="C8" t="s">
        <v>57</v>
      </c>
      <c r="D8" t="s">
        <v>34</v>
      </c>
      <c r="E8">
        <v>1</v>
      </c>
      <c r="F8">
        <v>1</v>
      </c>
      <c r="G8" s="42">
        <v>0.09</v>
      </c>
      <c r="H8">
        <v>2</v>
      </c>
      <c r="I8" s="42">
        <v>0.18</v>
      </c>
      <c r="J8">
        <v>10</v>
      </c>
      <c r="K8" s="42">
        <v>0.9</v>
      </c>
      <c r="M8" t="s">
        <v>11</v>
      </c>
    </row>
    <row r="9" spans="1:13" ht="12">
      <c r="A9" t="s">
        <v>30</v>
      </c>
      <c r="B9" t="s">
        <v>125</v>
      </c>
      <c r="C9" t="s">
        <v>57</v>
      </c>
      <c r="D9" t="s">
        <v>35</v>
      </c>
      <c r="E9">
        <v>10</v>
      </c>
      <c r="F9">
        <v>1</v>
      </c>
      <c r="G9" s="42">
        <v>0.09</v>
      </c>
      <c r="H9">
        <v>10</v>
      </c>
      <c r="I9" s="42">
        <v>0.9</v>
      </c>
      <c r="J9">
        <v>15</v>
      </c>
      <c r="K9" s="42">
        <v>1.35</v>
      </c>
      <c r="M9" t="s">
        <v>12</v>
      </c>
    </row>
    <row r="10" spans="1:13" ht="12">
      <c r="A10" t="s">
        <v>8</v>
      </c>
      <c r="B10" t="s">
        <v>125</v>
      </c>
      <c r="C10" t="s">
        <v>57</v>
      </c>
      <c r="D10" t="s">
        <v>38</v>
      </c>
      <c r="E10">
        <v>1</v>
      </c>
      <c r="F10">
        <v>1</v>
      </c>
      <c r="G10" s="42">
        <v>0.09</v>
      </c>
      <c r="H10">
        <v>2</v>
      </c>
      <c r="I10" s="42">
        <v>0.18</v>
      </c>
      <c r="J10">
        <v>10</v>
      </c>
      <c r="K10" s="42">
        <v>0.9</v>
      </c>
      <c r="M10" t="s">
        <v>13</v>
      </c>
    </row>
    <row r="11" ht="12">
      <c r="A11" t="s">
        <v>82</v>
      </c>
    </row>
    <row r="12" spans="1:13" ht="12">
      <c r="A12" t="s">
        <v>84</v>
      </c>
      <c r="B12" t="s">
        <v>125</v>
      </c>
      <c r="C12" t="s">
        <v>7</v>
      </c>
      <c r="D12" t="s">
        <v>119</v>
      </c>
      <c r="E12">
        <v>1</v>
      </c>
      <c r="F12">
        <v>1</v>
      </c>
      <c r="G12" s="42">
        <v>0.43</v>
      </c>
      <c r="H12">
        <v>1</v>
      </c>
      <c r="I12" s="42">
        <v>0.43</v>
      </c>
      <c r="J12">
        <v>2</v>
      </c>
      <c r="K12" s="42">
        <v>0.86</v>
      </c>
      <c r="M12" t="s">
        <v>92</v>
      </c>
    </row>
    <row r="13" spans="1:13" ht="12">
      <c r="A13" t="s">
        <v>83</v>
      </c>
      <c r="B13" t="s">
        <v>125</v>
      </c>
      <c r="C13" t="s">
        <v>114</v>
      </c>
      <c r="D13" t="s">
        <v>115</v>
      </c>
      <c r="E13">
        <v>1</v>
      </c>
      <c r="F13">
        <v>1</v>
      </c>
      <c r="G13" s="42">
        <v>0.5</v>
      </c>
      <c r="H13">
        <v>1</v>
      </c>
      <c r="I13" s="42">
        <v>0.5</v>
      </c>
      <c r="J13">
        <v>2</v>
      </c>
      <c r="K13" s="42">
        <v>1</v>
      </c>
      <c r="L13" t="s">
        <v>67</v>
      </c>
      <c r="M13" t="s">
        <v>91</v>
      </c>
    </row>
    <row r="14" spans="1:11" ht="12">
      <c r="A14" t="s">
        <v>96</v>
      </c>
      <c r="I14" s="42">
        <v>2.19</v>
      </c>
      <c r="K14" s="42">
        <v>5.01</v>
      </c>
    </row>
    <row r="16" ht="12">
      <c r="A16" t="s">
        <v>95</v>
      </c>
    </row>
    <row r="17" ht="12">
      <c r="A17" t="s">
        <v>93</v>
      </c>
    </row>
    <row r="18" spans="1:11" ht="12">
      <c r="A18" t="s">
        <v>97</v>
      </c>
      <c r="I18" s="42">
        <v>0</v>
      </c>
      <c r="K18" s="42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2009-10-16T09:26:28Z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