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60" windowWidth="16350" windowHeight="7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<sst xmlns="http://schemas.openxmlformats.org/spreadsheetml/2006/main" count="966" uniqueCount="499">
  <si>
    <t>LED Red (Mfr Part#: SSI-LXH387ID)</t>
  </si>
  <si>
    <t>LED Green (Mfr Part#: SSI-LXH387GD)</t>
  </si>
  <si>
    <t>LED Dual Color R/G (Mfr Part#: SSI-LXH387HGW)</t>
  </si>
  <si>
    <t>PART</t>
  </si>
  <si>
    <t>1 K ohm</t>
  </si>
  <si>
    <t>Mouser</t>
  </si>
  <si>
    <t>Supplier</t>
  </si>
  <si>
    <t>Note</t>
  </si>
  <si>
    <t>Misc</t>
  </si>
  <si>
    <t>14 Pin IC Sockets</t>
  </si>
  <si>
    <t>271-1K-RC</t>
  </si>
  <si>
    <t>Mult</t>
  </si>
  <si>
    <t>271-100K-RC</t>
  </si>
  <si>
    <t>Mfgr</t>
  </si>
  <si>
    <t>Xicon</t>
  </si>
  <si>
    <t>Min</t>
  </si>
  <si>
    <t>Item #</t>
  </si>
  <si>
    <t>$US per</t>
  </si>
  <si>
    <t>10uF</t>
  </si>
  <si>
    <t>22uF</t>
  </si>
  <si>
    <t>TI</t>
  </si>
  <si>
    <t>mill max</t>
  </si>
  <si>
    <t>IC Sockets</t>
  </si>
  <si>
    <t>AVX</t>
  </si>
  <si>
    <t>Piher</t>
  </si>
  <si>
    <t>Capacitors</t>
  </si>
  <si>
    <t>Trimmer potentiometers</t>
  </si>
  <si>
    <t xml:space="preserve"> </t>
  </si>
  <si>
    <t>Resistors - 1/4 W - 1%</t>
  </si>
  <si>
    <t>Switchcraft</t>
  </si>
  <si>
    <t>502-112AX</t>
  </si>
  <si>
    <t>http://www.mouser.com/search/ProductDetail.aspx?R=112AXvirtualkey50210000virtualkey502-112AX</t>
  </si>
  <si>
    <t>lock washer</t>
  </si>
  <si>
    <t>594-512-0008</t>
  </si>
  <si>
    <t>Vishay/Spectrol</t>
  </si>
  <si>
    <t>http://www.mouser.com/search/ProductDetail.aspx?R=512.0008virtualkey59400000virtualkey594-512-0008</t>
  </si>
  <si>
    <t>potentiometer nut</t>
  </si>
  <si>
    <t>http://www.mouser.com/search/ProductDetail.aspx?R=1456virtualkey53400000virtualkey534-1456</t>
  </si>
  <si>
    <t>534-1456</t>
  </si>
  <si>
    <t>Keystone Electronics</t>
  </si>
  <si>
    <t>knob - Alcoswitch</t>
  </si>
  <si>
    <t>Tyco Electronics / Alcoswitch</t>
  </si>
  <si>
    <t>http://www.mouser.com/search/ProductDetail.aspx?R=PKES90B1%2f4virtualkey50660000virtualkey506-PKES90B1%2f4</t>
  </si>
  <si>
    <t xml:space="preserve">ICs - </t>
  </si>
  <si>
    <t>catalog page: http://www.mouser.com/catalog/631/548.pdf</t>
  </si>
  <si>
    <t>catalog page: http://www.mouser.com/catalog/631/632.pdf</t>
  </si>
  <si>
    <t>Axial Ferrite Beads</t>
  </si>
  <si>
    <t>571-6404454</t>
  </si>
  <si>
    <t>Connectors</t>
  </si>
  <si>
    <t>http://www.mouser.com/search/productdetail.aspx?R=640445-4virtualkey57100000virtualkey571-6404454</t>
  </si>
  <si>
    <t>1/4" Jack</t>
  </si>
  <si>
    <t>Every Pot on MOTM units requires an additional nut - they come with only one.</t>
  </si>
  <si>
    <t>Typical MOTM Knobs</t>
  </si>
  <si>
    <t>Extended</t>
  </si>
  <si>
    <t>http://www.mouser.com/catalog/632/1303.pdf</t>
  </si>
  <si>
    <t>22 K ohm</t>
  </si>
  <si>
    <t>PCB1</t>
  </si>
  <si>
    <t>140-LLRL35V22-RC</t>
  </si>
  <si>
    <t>catalog page: http://www.mouser.com/catalog/631/691.pdf</t>
  </si>
  <si>
    <t>8 Pin IC Sockets</t>
  </si>
  <si>
    <t>271-22K-RC</t>
  </si>
  <si>
    <t>http://www.mouser.com/search/ProductDetail.aspx?R=140-LLRL35V22-RCvirtualkey21980000virtualkey140-LLRL35V22-RC</t>
  </si>
  <si>
    <t>Total Resistors</t>
  </si>
  <si>
    <t>Project Total</t>
  </si>
  <si>
    <t>Total Caps</t>
  </si>
  <si>
    <t>623-2743002112</t>
  </si>
  <si>
    <t>http://www.mouser.com/search/productdetail.aspx?R=2743002112Lvirtualkey62300000virtualkey623-2743002112</t>
  </si>
  <si>
    <t>Fair-Rite</t>
  </si>
  <si>
    <t>Total Trimmers</t>
  </si>
  <si>
    <t>Total ICs</t>
  </si>
  <si>
    <t>Ferrite Beads</t>
  </si>
  <si>
    <t>Total Misc</t>
  </si>
  <si>
    <t>Total Connection Hardware</t>
  </si>
  <si>
    <t>Connection Hardware</t>
  </si>
  <si>
    <t>Hardware</t>
  </si>
  <si>
    <t>Total Hardware</t>
  </si>
  <si>
    <t>1/4" stand-offs</t>
  </si>
  <si>
    <t>6-32 nut</t>
  </si>
  <si>
    <t>534-4701</t>
  </si>
  <si>
    <t>http://www.mouser.com/search/ProductDetail.aspx?R=4701virtualkey53400000virtualkey534-4701</t>
  </si>
  <si>
    <t>http://www.mouser.com/search/ProductDetail.aspx?R=9409virtualkey53400000virtualkey534-9409</t>
  </si>
  <si>
    <t>1/2" 6-32 screw</t>
  </si>
  <si>
    <t>534-9409</t>
  </si>
  <si>
    <t>100 ohm</t>
  </si>
  <si>
    <t>240 ohm</t>
  </si>
  <si>
    <t>2.7 K ohm (2K7)</t>
  </si>
  <si>
    <t>4.7 K ohm (4K7)</t>
  </si>
  <si>
    <t>5.1 K ohm (5K1)</t>
  </si>
  <si>
    <t>10 K ohm</t>
  </si>
  <si>
    <t>15 K ohm</t>
  </si>
  <si>
    <t>100uF</t>
  </si>
  <si>
    <t>(.033nF) 33pF 2.5mm spacing</t>
  </si>
  <si>
    <t>271-100-RC</t>
  </si>
  <si>
    <t>271-240-RC</t>
  </si>
  <si>
    <t>on hand</t>
  </si>
  <si>
    <t>271-2.7K-RC</t>
  </si>
  <si>
    <t>271-4.7K-RC</t>
  </si>
  <si>
    <t>271-5.1K-RC</t>
  </si>
  <si>
    <t>271-10K-RC</t>
  </si>
  <si>
    <t>271-15K-RC</t>
  </si>
  <si>
    <t>271-82K-RC</t>
  </si>
  <si>
    <t>271-1.0M-RC</t>
  </si>
  <si>
    <t>140-LLRL35V10-RC</t>
  </si>
  <si>
    <t>140-LLRL35V100-RC</t>
  </si>
  <si>
    <t>Radial Electrolytic 35+V</t>
  </si>
  <si>
    <t>80-T350G106K035AT</t>
  </si>
  <si>
    <t>Kemet</t>
  </si>
  <si>
    <t>581-SR151A330JAR</t>
  </si>
  <si>
    <t>Multilayer Ceramic Caps - 100V, 5% tolerance</t>
  </si>
  <si>
    <t>Fairchild Semiconductor</t>
  </si>
  <si>
    <t>512-LM337T</t>
  </si>
  <si>
    <t>Vishay Semiconductors</t>
  </si>
  <si>
    <t>78-1N4148</t>
  </si>
  <si>
    <t xml:space="preserve">Diodes / Rectifier </t>
  </si>
  <si>
    <t>1N4148 (diode)</t>
  </si>
  <si>
    <t>break at 10</t>
  </si>
  <si>
    <t>Bourns</t>
  </si>
  <si>
    <t>633-M201202-RO</t>
  </si>
  <si>
    <t>NKK</t>
  </si>
  <si>
    <t>512-LM317T</t>
  </si>
  <si>
    <t>512-BC550CBU</t>
  </si>
  <si>
    <t>Transistors</t>
  </si>
  <si>
    <t>BC550C NPN</t>
  </si>
  <si>
    <t>512-BC560CBU</t>
  </si>
  <si>
    <t>80-C0805C104J5R</t>
  </si>
  <si>
    <t>220nF = u22 (.22uF)</t>
  </si>
  <si>
    <t>is this right?</t>
  </si>
  <si>
    <t>6.8 K ohm (6K8)</t>
  </si>
  <si>
    <t>271-6.8K-RC</t>
  </si>
  <si>
    <t>271-13K-RC</t>
  </si>
  <si>
    <t>271-18K-RC</t>
  </si>
  <si>
    <t>18 K ohm</t>
  </si>
  <si>
    <t>271-180K-RC</t>
  </si>
  <si>
    <t>Allied</t>
  </si>
  <si>
    <t>Lumex</t>
  </si>
  <si>
    <t>506-PKES-90B-1/4</t>
  </si>
  <si>
    <t>OP07</t>
  </si>
  <si>
    <t>TL074</t>
  </si>
  <si>
    <t>TL072</t>
  </si>
  <si>
    <t>TL071</t>
  </si>
  <si>
    <t>LM358</t>
  </si>
  <si>
    <t>MC1496 (or LM1496)</t>
  </si>
  <si>
    <t>LM13600 (or LM13700 or NE5517)</t>
  </si>
  <si>
    <t>BF245A</t>
  </si>
  <si>
    <t>2SA733</t>
  </si>
  <si>
    <t>PRICES AS OF APRIL 2008 - WHEREAS WE ARE FAIRLY CONFIDENT AS TO THE ACCURACY OF THIS BOM, PLEASE CHECK ALL PARTS AND NUMBERS YOURSELF… WE'VE DONE OUR BEST, BUT CAN'T GUARANTEE PERFECTION.  THANKS.</t>
  </si>
  <si>
    <t>URL as of 2008 April</t>
  </si>
  <si>
    <t>595-OP07CP</t>
  </si>
  <si>
    <t>http://www.mouser.com/Search/ProductDetail.aspx?R=OP07CPvirtualkey59500000virtualkey595-OP07CP</t>
  </si>
  <si>
    <t>863-NE5517ANG</t>
  </si>
  <si>
    <t>ON Semiconductor</t>
  </si>
  <si>
    <t>863-MC1496PG</t>
  </si>
  <si>
    <t>http://www.mouser.com/Search/ProductDetail.aspx?R=NE5517ANGvirtualkey58410000virtualkey863-NE5517ANG</t>
  </si>
  <si>
    <t>http://www.mouser.com/Search/ProductDetail.aspx?R=MC1496PGvirtualkey58410000virtualkey863-MC1496PG</t>
  </si>
  <si>
    <t>511-LM358N</t>
  </si>
  <si>
    <t>STMicroelectronics</t>
  </si>
  <si>
    <t>82 K ohm</t>
  </si>
  <si>
    <t>Vishay</t>
  </si>
  <si>
    <t>595-TL072CP</t>
  </si>
  <si>
    <t>http://www.mouser.com/search/ProductDetail.aspx?R=271-240-RCvirtualkey21980000virtualkey271-240-RC</t>
  </si>
  <si>
    <t>http://www.mouser.com/search/ProductDetail.aspx?R=271-2.7K-RCvirtualkey21980000virtualkey271-2.7K-RC</t>
  </si>
  <si>
    <t>http://www.mouser.com/search/ProductDetail.aspx?R=271-82K-RCvirtualkey21980000virtualkey271-82K-RC</t>
  </si>
  <si>
    <t>625-1N4001-E3</t>
  </si>
  <si>
    <t>http://www.mouser.com/search/ProductDetail.aspx?R=1N4001-E3virtualkey61370000virtualkey625-1N4001-E3</t>
  </si>
  <si>
    <t>Voltage Regulator - 1.2-37V Adjustable, TO-220 style</t>
  </si>
  <si>
    <t>LM337 (Negative)</t>
  </si>
  <si>
    <t>LM317 (Positive)</t>
  </si>
  <si>
    <t>140-XRL50V470-RC</t>
  </si>
  <si>
    <t>http://www.mouser.com/search/ProductDetail.aspx?R=140-XRL50V470-RCvirtualkey21980000virtualkey140-XRL50V470-RC</t>
  </si>
  <si>
    <t>470uF - 50V (per JH anotated diagram which specifies &gt;= 40V)</t>
  </si>
  <si>
    <t>changed to 50V 2007/07/04</t>
  </si>
  <si>
    <t>Electrolytic Caps</t>
  </si>
  <si>
    <t>Resistors - 1/4W, 1%</t>
  </si>
  <si>
    <t>http://www.mouser.com/search/productdetail.aspx?R=LM337Tvirtualkey51210000virtualkey512-LM337T</t>
  </si>
  <si>
    <t>http://www.mouser.com/search/ProductDetail.aspx?R=LM317Tvirtualkey51210000virtualkey512-LM317T</t>
  </si>
  <si>
    <t>Requires no additional components</t>
  </si>
  <si>
    <t>Option 1 - 18 Volt configuration</t>
  </si>
  <si>
    <t>Option 2 - 15 Volt configuration (assumes Power One Power Supply per MOTM-style Modules)</t>
  </si>
  <si>
    <t>Option 1 Subtotal</t>
  </si>
  <si>
    <t>Option 2 Subtotal</t>
  </si>
  <si>
    <t>3. Two Power configurations are possible:</t>
  </si>
  <si>
    <t>Rectifier</t>
  </si>
  <si>
    <t>1N4001</t>
  </si>
  <si>
    <t>595-TL071CP</t>
  </si>
  <si>
    <t>595-TL074CN</t>
  </si>
  <si>
    <t>http://www.mouser.com/Search/ProductDetail.aspx?R=LM358Nvirtualkey51120000virtualkey511-LM358N</t>
  </si>
  <si>
    <t>break point at 25 - $.48</t>
  </si>
  <si>
    <t>BC560C PNP</t>
  </si>
  <si>
    <t>SSM2019 (or SSM2017 or THAT1510)</t>
  </si>
  <si>
    <t>IF MIC AMP:</t>
  </si>
  <si>
    <t>512-BF245A</t>
  </si>
  <si>
    <t>512-2SA733P</t>
  </si>
  <si>
    <t>http://www.mouser.com/Search/ProductDetail.aspx?R=BC550CBUvirtualkey51210000virtualkey512-BC550CBU</t>
  </si>
  <si>
    <t>771-BZX79-C5V1-T/R</t>
  </si>
  <si>
    <t>Z-Diode (Zener) 5.1V 500mW</t>
  </si>
  <si>
    <t>NXP</t>
  </si>
  <si>
    <t>http://www.mouser.com/Search/ProductDetail.aspx?qs=KBAwV6Cvgt2DuwjlNywrSQ%3d%3d</t>
  </si>
  <si>
    <t>http://www.mouser.com/Search/ProductDetail.aspx?R=1N4148-TRvirtualkey61370000virtualkey78-1N4148</t>
  </si>
  <si>
    <t>http://www.alliedelec.com/Search/ProductDetail.asp?SKU=630-0812&amp;SEARCH=&amp;MPN=SSM2019BNZ&amp;DESC=SSM2019BNZ&amp;R=630%2D0812&amp;sid=480BD900E75617F&amp;tab=overview#tab</t>
  </si>
  <si>
    <t>Analog Devices, Inc.</t>
  </si>
  <si>
    <t>630-0812 (mfr part SSM2019BNZ)</t>
  </si>
  <si>
    <t>ordered 4/21/08</t>
  </si>
  <si>
    <t>Bridechamber</t>
  </si>
  <si>
    <t>Tempco Resistor</t>
  </si>
  <si>
    <t>1 KOhm - axial type</t>
  </si>
  <si>
    <t>1 K Tempco Resistor</t>
  </si>
  <si>
    <t>http://www.mouser.com/search/ProductDetail.aspx?R=C0805C104J5RACTUvirtualkey64600000virtualkey80-C0805C104J5R</t>
  </si>
  <si>
    <t>price break at 100</t>
  </si>
  <si>
    <t>100nF (.1uF) (50V 5%)</t>
  </si>
  <si>
    <t>22pF (50V 5%)</t>
  </si>
  <si>
    <t>80-C0805C220J5G</t>
  </si>
  <si>
    <r>
      <t xml:space="preserve">SMD Caps </t>
    </r>
    <r>
      <rPr>
        <sz val="10"/>
        <rFont val="Arial"/>
        <family val="2"/>
      </rPr>
      <t>(35V or higher) 0805</t>
    </r>
  </si>
  <si>
    <t>http://www.mouser.com/Search/ProductDetail.aspx?R=T354E106K025ATvirtualkey64600000virtualkey80-T354E106K025AT</t>
  </si>
  <si>
    <t>10uF / 25V</t>
  </si>
  <si>
    <t>Tantalum Electorlytic 2.5mm spacing</t>
  </si>
  <si>
    <t>http://www.mouser.com/Search/ProductDetail.aspx?R=140-LLRL35V10-RCvirtualkey21980000virtualkey140-LLRL35V10-RC</t>
  </si>
  <si>
    <t>http://www.mouser.com/Search/ProductDetail.aspx?R=140-LLRL35V100-RCvirtualkey21980000virtualkey140-LLRL35V100-RC</t>
  </si>
  <si>
    <t>470uF - 50V (per JH bom which specifies &gt;= 35V)</t>
  </si>
  <si>
    <t>10nF (.01uF)</t>
  </si>
  <si>
    <t>505-MKS4.01/100/10</t>
  </si>
  <si>
    <t>Mika</t>
  </si>
  <si>
    <t>505-MKS4.015/100/10</t>
  </si>
  <si>
    <t>15nF (.015uF)</t>
  </si>
  <si>
    <t>break point at 10</t>
  </si>
  <si>
    <t>http://www.mouser.com/Search/ProductDetail.aspx?R=MKS4-.015%2f100%2f10virtualkey50520000virtualkey505-MKS4.015%2f100%2f10</t>
  </si>
  <si>
    <t>505-MKS4.022/100/10</t>
  </si>
  <si>
    <t>505-MKS4.033/100/10</t>
  </si>
  <si>
    <t>22nF (.022uF)</t>
  </si>
  <si>
    <t>http://www.mouser.com/Search/ProductDetail.aspx?R=MKS4-.022%2f100%2f10virtualkey50520000virtualkey505-MKS4.022%2f100%2f10</t>
  </si>
  <si>
    <t>33nF (.033uF)</t>
  </si>
  <si>
    <t>http://www.mouser.com/Search/ProductDetail.aspx?R=MKS4-.033%2f100%2f10P10virtualkey50520000virtualkey505-MKS4.033%2f100%2f10P</t>
  </si>
  <si>
    <t>100nF (.1uF)</t>
  </si>
  <si>
    <t>505-MKS4.1/100/10</t>
  </si>
  <si>
    <t>505-MKS4.22/100/10</t>
  </si>
  <si>
    <t>http://www.mouser.com/Search/ProductDetail.aspx?R=MKS4-.22%2f100%2f10P10virtualkey50520000virtualkey505-MKS4.22%2f100%2f10P</t>
  </si>
  <si>
    <t>http://www.mouser.com/Search/ProductDetail.aspx?R=MKS4-.01%2f100%2f10virtualkey50520000virtualkey505-MKS4.01%2f100%2f10</t>
  </si>
  <si>
    <t>http://www.mouser.com/Search/ProductDetail.aspx?R=MKS4-.1%2f100%2f10P10virtualkey50520000virtualkey505-MKS4.1%2f100%2f10P</t>
  </si>
  <si>
    <t>1uF</t>
  </si>
  <si>
    <t>505-MKS41.0/100/10</t>
  </si>
  <si>
    <t>http://www.mouser.com/Search/ProductDetail.aspx?R=MKS4-1.0%2f100%2f10virtualkey50520000virtualkey505-MKS41.0%2f100%2f10</t>
  </si>
  <si>
    <r>
      <t>Polyester Caps 63V 7.5mm lead spacing</t>
    </r>
    <r>
      <rPr>
        <sz val="10"/>
        <rFont val="Arial"/>
        <family val="2"/>
      </rPr>
      <t xml:space="preserve"> (this is the MKS series caps JH lists in his BOM)</t>
    </r>
  </si>
  <si>
    <t>23PW210</t>
  </si>
  <si>
    <t>1nF (1000pF or .001uF)</t>
  </si>
  <si>
    <t>Polystyrene Caps 50V 5% - lead spacing isn't clear</t>
  </si>
  <si>
    <t>http://www.mouser.com/Search/ProductDetail.aspx?R=SR151A330JARvirtualkey58110000virtualkey581-SR151A330JAR</t>
  </si>
  <si>
    <t>http://www.mouser.com/Search/ProductDetail.aspx?R=C0805C220J5GACTUvirtualkey64600000virtualkey80-C0805C220J5G</t>
  </si>
  <si>
    <t>581-SR151A101JAR</t>
  </si>
  <si>
    <t>(.1nF) 100pF 2.5mm spacing</t>
  </si>
  <si>
    <t>(.22nF) 220pF 2.5mm spacing</t>
  </si>
  <si>
    <t>581-SR151A221JAR</t>
  </si>
  <si>
    <t>10nF (22000pF) 2.5mm spacing</t>
  </si>
  <si>
    <t>DigiKey</t>
  </si>
  <si>
    <t>P3824-ND</t>
  </si>
  <si>
    <t>Panasonic</t>
  </si>
  <si>
    <t>http://search.digikey.com/scripts/DkSearch/dksus.dll?Detail?name=P3824-ND</t>
  </si>
  <si>
    <t>P3826-ND</t>
  </si>
  <si>
    <t>http://search.digikey.com/scripts/DkSearch/dksus.dll?Detail?name=P3826-ND</t>
  </si>
  <si>
    <t>P3832-ND</t>
  </si>
  <si>
    <t>mfgr part # = ECQ-P1H222FZW</t>
  </si>
  <si>
    <t>http://search.digikey.com/scripts/DkSearch/dksus.dll?Detail?name=P3832-ND</t>
  </si>
  <si>
    <t>http://search.digikey.com/scripts/DkSearch/dksus.dll?Detail?name=P3840-ND</t>
  </si>
  <si>
    <t>P3840-ND</t>
  </si>
  <si>
    <t>mfgr part # = ECQ-P1H472FZW</t>
  </si>
  <si>
    <t>mfgr part # = ECQ-P1H122FZW</t>
  </si>
  <si>
    <t>mfgr part # = ECQ-P1H102FZW</t>
  </si>
  <si>
    <t>P3846-ND</t>
  </si>
  <si>
    <t>mfgr part # = ECQ-P1H822FZW</t>
  </si>
  <si>
    <t>http://search.digikey.com/scripts/DkSearch/dksus.dll?Detail?name=P3846-ND</t>
  </si>
  <si>
    <t>P3848-ND</t>
  </si>
  <si>
    <t>mfgr part # = ECQ-P1H103FZW</t>
  </si>
  <si>
    <t>http://search.digikey.com/scripts/DkSearch/dksus.dll?Detail?name=P3848-ND</t>
  </si>
  <si>
    <t>P3856-ND</t>
  </si>
  <si>
    <t>mfgr part # = ECQ-P1H223FZW</t>
  </si>
  <si>
    <t>http://search.digikey.com/scripts/DkSearch/dksus.dll?Detail?name=P3856-ND</t>
  </si>
  <si>
    <t>P3872-ND</t>
  </si>
  <si>
    <t>mfgr part # = ECQ-P1H104FZW</t>
  </si>
  <si>
    <t>http://search.digikey.com/scripts/DkSearch/dksus.dll?Detail?name=P3872-ND</t>
  </si>
  <si>
    <t>P3331-ND</t>
  </si>
  <si>
    <t xml:space="preserve">mfgr part# = ECQ-P1H331JZ.  Note: this has 5% tol. - we couldn't find a 1% for love nor money - will we carefully measure the capacitance and adjust the resistors  accordingly?  Oh - probably, but we're including the related resistors in this BOM as if we have the 1% cap  </t>
  </si>
  <si>
    <t>http://search.digikey.com/scripts/DkSearch/dksus.dll?Detail?name=P3331-ND</t>
  </si>
  <si>
    <r>
      <t>Polypropylene Caps for "DOMB FILTER" 50V 1% 5mm lead spacing</t>
    </r>
    <r>
      <rPr>
        <sz val="10"/>
        <rFont val="Arial"/>
        <family val="2"/>
      </rPr>
      <t xml:space="preserve"> - note: JH says "polystyrene preferred" in his BOM - we couldn't find these.</t>
    </r>
  </si>
  <si>
    <t>100nF ("CA1") (.1uF) 7.5mm lead spacing</t>
  </si>
  <si>
    <t>270K ohm (RA11)</t>
  </si>
  <si>
    <t>10nF (CA2, CB2) (.01uF or 10000pF)</t>
  </si>
  <si>
    <t>27 K ohm (RA22)</t>
  </si>
  <si>
    <t>8.2nF (CA3) (.0082uF)</t>
  </si>
  <si>
    <t>110 K ohm (RA31)</t>
  </si>
  <si>
    <t>6.2 K ohm (6K2) (RA32)</t>
  </si>
  <si>
    <t>4.7nF (CA4, CB3) (.0047uF)</t>
  </si>
  <si>
    <t>47 K ohm (RA41)</t>
  </si>
  <si>
    <t>3.3 K ohm (3K3) (RA42)</t>
  </si>
  <si>
    <t>2.2nF (CA5, CB4) (.0022uF)</t>
  </si>
  <si>
    <t>24 K ohm (RA12, RA51, RB12, RB51)</t>
  </si>
  <si>
    <t>2.7 K ohm (2K7) (RA52, RB42)</t>
  </si>
  <si>
    <t>1nF (CA6) (.001uF)</t>
  </si>
  <si>
    <t>13 K ohm (RA61)</t>
  </si>
  <si>
    <t>300 ohm (RA62)</t>
  </si>
  <si>
    <t>22nF (CB1) (.022uF)</t>
  </si>
  <si>
    <t>360K ohm (RA21, RB11)</t>
  </si>
  <si>
    <t>180 K ohm (RB21)</t>
  </si>
  <si>
    <t>1.1 Kohm (1K1)</t>
  </si>
  <si>
    <t>1.1 Kohm (RB32) (1K1)</t>
  </si>
  <si>
    <t>51 K ohm (RB41)</t>
  </si>
  <si>
    <t>1.2nF (CB5) (.0012uF)</t>
  </si>
  <si>
    <t>240 ohm (RB52)</t>
  </si>
  <si>
    <t>330p (CB6) (.33nF or .00033uF) 5%</t>
  </si>
  <si>
    <t>11 K ohm (RB22, RB61)</t>
  </si>
  <si>
    <t>620 ohm (RB62)</t>
  </si>
  <si>
    <r>
      <t xml:space="preserve">1/4 W 1% for "Domb Filter" resistors - </t>
    </r>
    <r>
      <rPr>
        <sz val="10"/>
        <rFont val="Arial"/>
        <family val="2"/>
      </rPr>
      <t>Note: these resistors are the default values and will need to be re-calculated if the Domb Filter Caps (below) aren't 1% tol. Or are different values.  These resistors are figured into the complete resistor list (just below) and if their values change, you'll need to re-figure the total resistor list.</t>
    </r>
  </si>
  <si>
    <t>includes 6 for "RAP" locations</t>
  </si>
  <si>
    <t>10 ohm</t>
  </si>
  <si>
    <t>150 ohm</t>
  </si>
  <si>
    <t>1/4 W 1% resistors - Complete List - includes "Domb Filter" resistors from above but not extra resistors needed to implement the 18V power supply option.  Those are listed seperately at bottom of page.</t>
  </si>
  <si>
    <t>300 ohm</t>
  </si>
  <si>
    <t>330 ohm</t>
  </si>
  <si>
    <t>430 ohm</t>
  </si>
  <si>
    <t>470 ohm</t>
  </si>
  <si>
    <t>620 ohm</t>
  </si>
  <si>
    <t>2.2 K ohm (2K2)</t>
  </si>
  <si>
    <t>6.2 K ohm (6K2)</t>
  </si>
  <si>
    <t xml:space="preserve">3.3 K ohm (3K3) </t>
  </si>
  <si>
    <t>7.5 K ohm (7K5)</t>
  </si>
  <si>
    <t xml:space="preserve">11 K ohm </t>
  </si>
  <si>
    <t xml:space="preserve">13 K ohm </t>
  </si>
  <si>
    <t>20 K ohm</t>
  </si>
  <si>
    <t xml:space="preserve">24 K ohm </t>
  </si>
  <si>
    <t xml:space="preserve">27 K ohm </t>
  </si>
  <si>
    <t>30 K ohm</t>
  </si>
  <si>
    <t>36 K ohm</t>
  </si>
  <si>
    <t>43 K ohm</t>
  </si>
  <si>
    <t>47 K ohm</t>
  </si>
  <si>
    <t xml:space="preserve">51 K ohm </t>
  </si>
  <si>
    <t>62 K ohm</t>
  </si>
  <si>
    <t>68 K ohm</t>
  </si>
  <si>
    <t>100 K ohm (RB31)</t>
  </si>
  <si>
    <t>100 K ohm</t>
  </si>
  <si>
    <t>150 K ohm</t>
  </si>
  <si>
    <t>110 K ohm</t>
  </si>
  <si>
    <t>160 K ohm</t>
  </si>
  <si>
    <t>180 K ohm</t>
  </si>
  <si>
    <t>270 K ohm</t>
  </si>
  <si>
    <t>200 K ohm</t>
  </si>
  <si>
    <t>220 K ohm</t>
  </si>
  <si>
    <t>330 K ohm</t>
  </si>
  <si>
    <t xml:space="preserve">360K ohm </t>
  </si>
  <si>
    <t>4.7 M ohm (4M7)</t>
  </si>
  <si>
    <t>652-4608X-2LF-10K</t>
  </si>
  <si>
    <t>Bournes</t>
  </si>
  <si>
    <t>1 M ohm</t>
  </si>
  <si>
    <t>Resistor Array</t>
  </si>
  <si>
    <t>8pin, 4resistor, 10K</t>
  </si>
  <si>
    <t>http://www.mouser.com/Search/ProductDetail.aspx?R=4608X-102-103LFvirtualkey65210000virtualkey652-4608X-2LF-10K</t>
  </si>
  <si>
    <t>531-PTC10V-10K</t>
  </si>
  <si>
    <t>10K</t>
  </si>
  <si>
    <t>100 K</t>
  </si>
  <si>
    <t>531-PTC10V-100K</t>
  </si>
  <si>
    <t>http://www.mouser.com/Search/ProductDetail.aspx?R=PTC10LV10-00630-PTC10LV10-103A2020virtualkey53100000virtualkey531-PTC10V-10K</t>
  </si>
  <si>
    <t>http://www.mouser.com/Search/ProductDetail.aspx?R=PTC10LV10-104A2020virtualkey53100000virtualkey531-PTC10V-100K</t>
  </si>
  <si>
    <t>Cermet single turn, 10mm horizontal mount, vertical adjustment</t>
  </si>
  <si>
    <t>72-T63YB-10K</t>
  </si>
  <si>
    <t>Cermet 15 turn, 3/8" vertical mount, vertical adjustment</t>
  </si>
  <si>
    <t>20K</t>
  </si>
  <si>
    <t>100K</t>
  </si>
  <si>
    <t>72-T63YB-20K</t>
  </si>
  <si>
    <t>72-T63YB-100K</t>
  </si>
  <si>
    <t>Vishay/Sfernice</t>
  </si>
  <si>
    <t>http://www.mouser.com/Search/ProductDetail.aspx?R=T63YB103KT20virtualkey61330000virtualkey72-T63YB-10K</t>
  </si>
  <si>
    <t>http://www.mouser.com/Search/ProductDetail.aspx?R=T63YB203KT20virtualkey61330000virtualkey72-T63YB-20K</t>
  </si>
  <si>
    <t>http://www.mouser.com/Search/ProductDetail.aspx?R=T63YB104KT20virtualkey61330000virtualkey72-T63YB-100K</t>
  </si>
  <si>
    <t>271-10-RC</t>
  </si>
  <si>
    <t>271-150-RC</t>
  </si>
  <si>
    <t>271-300-RC</t>
  </si>
  <si>
    <t>271-330-RC</t>
  </si>
  <si>
    <t>271-430-RC</t>
  </si>
  <si>
    <t>271-470-RC</t>
  </si>
  <si>
    <t>271-620-RC</t>
  </si>
  <si>
    <t>271-1.1K-RC</t>
  </si>
  <si>
    <t>271-2.2K-RC</t>
  </si>
  <si>
    <t>271-3.3K-RC</t>
  </si>
  <si>
    <t>271-6.2K-RC</t>
  </si>
  <si>
    <t>271-7.5K-RC</t>
  </si>
  <si>
    <t>271-11K-RC</t>
  </si>
  <si>
    <t>271-20K-RC</t>
  </si>
  <si>
    <t>271-24K-RC</t>
  </si>
  <si>
    <t>271-27K-RC</t>
  </si>
  <si>
    <t>271-30K-RC</t>
  </si>
  <si>
    <t>271-36K-RC</t>
  </si>
  <si>
    <t>271-43K-RC</t>
  </si>
  <si>
    <t>271-47K-RC</t>
  </si>
  <si>
    <t>271-51K-RC</t>
  </si>
  <si>
    <t>271-62K-RC</t>
  </si>
  <si>
    <t>271-68K-RC</t>
  </si>
  <si>
    <t>271-110K-RC</t>
  </si>
  <si>
    <t>271-160K-RC</t>
  </si>
  <si>
    <t>271-200K-RC</t>
  </si>
  <si>
    <t>271-220K-RC</t>
  </si>
  <si>
    <t>271-150K-RC</t>
  </si>
  <si>
    <t>271-270K-RC</t>
  </si>
  <si>
    <t>271-330K-RC</t>
  </si>
  <si>
    <t>271-360K-RC</t>
  </si>
  <si>
    <t>271-4.32K-RC</t>
  </si>
  <si>
    <t>4.3 K ohm (4K3) (actually 4.32K)</t>
  </si>
  <si>
    <t>660-RK1/4DC4704F</t>
  </si>
  <si>
    <t>KOA Speer</t>
  </si>
  <si>
    <t>16 Pin IC Sockets</t>
  </si>
  <si>
    <t>575-110433161</t>
  </si>
  <si>
    <t>575-143314</t>
  </si>
  <si>
    <t>575-11043308</t>
  </si>
  <si>
    <t>652-51AAA-B28-D15L</t>
  </si>
  <si>
    <t>100K lin</t>
  </si>
  <si>
    <t>652-91A1A-B24-B20</t>
  </si>
  <si>
    <t>3 Conductior Open Tip</t>
  </si>
  <si>
    <t>2 Conductor Closed Tip</t>
  </si>
  <si>
    <t>Panel Mount Pots</t>
  </si>
  <si>
    <t>502-112BX</t>
  </si>
  <si>
    <t>Switches (toggle)</t>
  </si>
  <si>
    <t>SPDT</t>
  </si>
  <si>
    <t>DPDT</t>
  </si>
  <si>
    <t>633-M202202-RO</t>
  </si>
  <si>
    <t>the DPDTs are cheaper - you could use these, I think</t>
  </si>
  <si>
    <t>MTA .156" Connectors</t>
  </si>
  <si>
    <t>MTA .1" Connectors</t>
  </si>
  <si>
    <t>2 position header</t>
  </si>
  <si>
    <t>Tyco electronics / AMP</t>
  </si>
  <si>
    <t>571-6404562</t>
  </si>
  <si>
    <t>http://www.mouser.com/catalog/631/1202.pdf</t>
  </si>
  <si>
    <t>http://www.mouser.com/search/ProductDetail.aspx?R=640456-2virtualkey57100000virtualkey571-6404562</t>
  </si>
  <si>
    <t>2 position connector (red) different colors are for different thickness wire - red is for 22AWG</t>
  </si>
  <si>
    <t>571-6404402</t>
  </si>
  <si>
    <t>http://www.mouser.com/catalog/631/1201.pdf</t>
  </si>
  <si>
    <t>http://www.mouser.com/search/ProductDetail.aspx?R=640440-2virtualkey57100000virtualkey571-6404402</t>
  </si>
  <si>
    <t>2 position dust cover</t>
  </si>
  <si>
    <t>571-6405502</t>
  </si>
  <si>
    <t>http://www.mouser.com/catalog/631/1203.pdf</t>
  </si>
  <si>
    <t>http://www.mouser.com/search/ProductDetail.aspx?R=640550-2virtualkey57100000virtualkey571-6405502</t>
  </si>
  <si>
    <t>3 position header</t>
  </si>
  <si>
    <t>571-6404563</t>
  </si>
  <si>
    <t>http://www.mouser.com/search/ProductDetail.aspx?R=640456-3virtualkey57100000virtualkey571-6404563</t>
  </si>
  <si>
    <t>3 position connector (red)</t>
  </si>
  <si>
    <t>571-6404403</t>
  </si>
  <si>
    <t>http://www.mouser.com/search/ProductDetail.aspx?R=640440-3virtualkey57100000virtualkey571-6404403</t>
  </si>
  <si>
    <t>3 position dust cover</t>
  </si>
  <si>
    <t>571-6405503</t>
  </si>
  <si>
    <t>http://www.mouser.com/search/ProductDetail.aspx?R=640550-3virtualkey57100000virtualkey571-6405503</t>
  </si>
  <si>
    <t>5 position header</t>
  </si>
  <si>
    <t>571-6404565</t>
  </si>
  <si>
    <t>http://www.mouser.com/search/ProductDetail.aspx?R=640456-5virtualkey57100000virtualkey571-6404565</t>
  </si>
  <si>
    <t>5 position connector (red)</t>
  </si>
  <si>
    <t>571-6404405</t>
  </si>
  <si>
    <t>http://www.mouser.com/search/ProductDetail.aspx?R=640440-5virtualkey57100000virtualkey571-6404405</t>
  </si>
  <si>
    <t>5 position dust cover</t>
  </si>
  <si>
    <t>571-6405505</t>
  </si>
  <si>
    <t>http://www.mouser.com/search/ProductDetail.aspx?R=640550-5virtualkey57100000virtualkey571-6405505</t>
  </si>
  <si>
    <t>4 position dust cover</t>
  </si>
  <si>
    <t>4 position header</t>
  </si>
  <si>
    <t>note:</t>
  </si>
  <si>
    <t>LEDs</t>
  </si>
  <si>
    <t>696-SSI-LXH387HGW</t>
  </si>
  <si>
    <t>670-1321</t>
  </si>
  <si>
    <t>670-1320</t>
  </si>
  <si>
    <t>http://catalog.digikey.com/scripts/partsearch.dll?Detail?name=SSM2019BNZ-ND</t>
  </si>
  <si>
    <t>Digikey</t>
  </si>
  <si>
    <t>SSM2019BNZ-ND</t>
  </si>
  <si>
    <t>Bill &amp; Will's parts</t>
  </si>
  <si>
    <t>Small Bear</t>
  </si>
  <si>
    <t>Alpha</t>
  </si>
  <si>
    <t>1008A</t>
  </si>
  <si>
    <t>http://www.smallbearelec.com/Detail.bok?no=612</t>
  </si>
  <si>
    <t>10K log (audio)</t>
  </si>
  <si>
    <t>5K rev audio</t>
  </si>
  <si>
    <t>http://www.mouser.com/Search/ProductDetail.aspx?R=51AAA-B28-D15Lvirtualkey65210000virtualkey652-51AAA-B28-D15L</t>
  </si>
  <si>
    <t>http://www.mouser.com/Search/ProductDetail.aspx?R=91A1A-B24-B20virtualkey65210000virtualkey652-91A1A-B24-B20</t>
  </si>
  <si>
    <t>look - switches are a mystery to me - you gotta look hard at this OK?</t>
  </si>
  <si>
    <t>http://www.mouser.com/Search/ProductDetail.aspx?R=640456-5virtualkey57100000virtualkey571-6404565</t>
  </si>
  <si>
    <t>2. Two Power configurations are possible:</t>
  </si>
  <si>
    <t>1. These parts are required - lower in the BOM, there are options for Power Supply</t>
  </si>
  <si>
    <t>571-6404264</t>
  </si>
  <si>
    <t>571-6405514</t>
  </si>
  <si>
    <t>4 position connector (orange) different colors are for different thickness wire - orange is for 18AWG</t>
  </si>
  <si>
    <t>http://www.mouser.com/catalog/634/1355.pdf</t>
  </si>
  <si>
    <t>There will be more hardware required - there are 2 PCBs and it's unclear how far apart they may need to be to avoid interference</t>
  </si>
  <si>
    <t>XLR Jack (optional - shown on our panel design)</t>
  </si>
  <si>
    <t>502-D3F</t>
  </si>
  <si>
    <t>Female XRL Jack</t>
  </si>
  <si>
    <t>534-405</t>
  </si>
  <si>
    <t>http://www.mouser.com/search/productdetail.aspx?R=2211virtualkey53400000virtualkey534-405</t>
  </si>
  <si>
    <t xml:space="preserve">As alternate, a regular .1u ceramic cap with .1in lead spacing could be used - see construction notes </t>
  </si>
  <si>
    <t>581-SR215C104JAR</t>
  </si>
  <si>
    <t>581-SR151A220JAR</t>
  </si>
  <si>
    <t>22pF (100V 5%)</t>
  </si>
  <si>
    <t>Polystyrene Caps for "DOMB FILTER" 50V 1% 5mm lead spacing</t>
  </si>
  <si>
    <t>Newark</t>
  </si>
  <si>
    <t>96K9646</t>
  </si>
  <si>
    <t>LCR Components</t>
  </si>
  <si>
    <t>330p (CB6) (.33nF or .00033uF) 63V</t>
  </si>
  <si>
    <t>96K9639</t>
  </si>
  <si>
    <t>96K9643</t>
  </si>
  <si>
    <t>73K0558</t>
  </si>
  <si>
    <t>96K9642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</si>
</sst>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3" fillId="0" borderId="0" xfId="20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9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2" borderId="0" xfId="20" applyFill="1" applyAlignment="1">
      <alignment/>
    </xf>
    <xf numFmtId="0" fontId="5" fillId="2" borderId="0" xfId="0" applyFont="1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/>
    </xf>
    <xf numFmtId="168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3" fontId="0" fillId="5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8" fontId="0" fillId="0" borderId="0" xfId="0" applyNumberFormat="1" applyAlignment="1">
      <alignment/>
    </xf>
    <xf numFmtId="0" fontId="0" fillId="6" borderId="0" xfId="0" applyFill="1" applyAlignment="1">
      <alignment/>
    </xf>
    <xf numFmtId="3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3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0" borderId="0" xfId="0" applyFont="1" applyAlignment="1">
      <alignment/>
    </xf>
    <xf numFmtId="9" fontId="0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/>
    </xf>
    <xf numFmtId="0" fontId="6" fillId="0" borderId="0" xfId="0" applyFont="1" applyFill="1" applyAlignment="1">
      <alignment/>
    </xf>
    <xf numFmtId="8" fontId="0" fillId="0" borderId="0" xfId="0" applyNumberFormat="1" applyAlignment="1">
      <alignment wrapText="1"/>
    </xf>
    <xf numFmtId="0" fontId="8" fillId="8" borderId="0" xfId="0" applyFont="1" applyFill="1" applyAlignment="1">
      <alignment/>
    </xf>
    <xf numFmtId="0" fontId="9" fillId="8" borderId="0" xfId="0" applyFont="1" applyFill="1" applyAlignment="1">
      <alignment/>
    </xf>
    <xf numFmtId="0" fontId="9" fillId="8" borderId="0" xfId="0" applyFont="1" applyFill="1" applyAlignment="1">
      <alignment horizontal="center" wrapText="1"/>
    </xf>
    <xf numFmtId="0" fontId="9" fillId="8" borderId="0" xfId="0" applyFont="1" applyFill="1" applyAlignment="1">
      <alignment horizontal="center"/>
    </xf>
    <xf numFmtId="0" fontId="9" fillId="8" borderId="0" xfId="0" applyFont="1" applyFill="1" applyAlignment="1">
      <alignment horizontal="left"/>
    </xf>
    <xf numFmtId="168" fontId="9" fillId="8" borderId="0" xfId="0" applyNumberFormat="1" applyFont="1" applyFill="1" applyAlignment="1">
      <alignment/>
    </xf>
    <xf numFmtId="3" fontId="9" fillId="8" borderId="0" xfId="0" applyNumberFormat="1" applyFont="1" applyFill="1" applyAlignment="1">
      <alignment/>
    </xf>
    <xf numFmtId="168" fontId="8" fillId="8" borderId="0" xfId="0" applyNumberFormat="1" applyFont="1" applyFill="1" applyAlignment="1">
      <alignment/>
    </xf>
    <xf numFmtId="0" fontId="9" fillId="8" borderId="0" xfId="0" applyFont="1" applyFill="1" applyAlignment="1">
      <alignment wrapText="1"/>
    </xf>
    <xf numFmtId="0" fontId="2" fillId="9" borderId="0" xfId="0" applyFont="1" applyFill="1" applyAlignment="1">
      <alignment/>
    </xf>
    <xf numFmtId="0" fontId="2" fillId="9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left"/>
    </xf>
    <xf numFmtId="168" fontId="2" fillId="9" borderId="0" xfId="0" applyNumberFormat="1" applyFont="1" applyFill="1" applyAlignment="1">
      <alignment/>
    </xf>
    <xf numFmtId="3" fontId="2" fillId="9" borderId="0" xfId="0" applyNumberFormat="1" applyFont="1" applyFill="1" applyAlignment="1">
      <alignment/>
    </xf>
    <xf numFmtId="0" fontId="2" fillId="9" borderId="0" xfId="0" applyFont="1" applyFill="1" applyAlignment="1">
      <alignment wrapText="1"/>
    </xf>
    <xf numFmtId="9" fontId="0" fillId="10" borderId="0" xfId="0" applyNumberFormat="1" applyFont="1" applyFill="1" applyAlignment="1">
      <alignment horizontal="left"/>
    </xf>
    <xf numFmtId="0" fontId="0" fillId="10" borderId="0" xfId="0" applyFill="1" applyAlignment="1">
      <alignment/>
    </xf>
    <xf numFmtId="9" fontId="9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/>
    </xf>
    <xf numFmtId="8" fontId="0" fillId="4" borderId="0" xfId="0" applyNumberFormat="1" applyFill="1" applyAlignment="1">
      <alignment/>
    </xf>
    <xf numFmtId="0" fontId="3" fillId="0" borderId="0" xfId="20" applyFill="1" applyAlignment="1">
      <alignment wrapText="1"/>
    </xf>
    <xf numFmtId="8" fontId="0" fillId="0" borderId="0" xfId="0" applyNumberFormat="1" applyFill="1" applyAlignment="1">
      <alignment/>
    </xf>
    <xf numFmtId="8" fontId="0" fillId="0" borderId="0" xfId="0" applyNumberForma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205</xdr:row>
      <xdr:rowOff>0</xdr:rowOff>
    </xdr:from>
    <xdr:to>
      <xdr:col>3</xdr:col>
      <xdr:colOff>9525</xdr:colOff>
      <xdr:row>205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264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9525</xdr:colOff>
      <xdr:row>232</xdr:row>
      <xdr:rowOff>9525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699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.com/pf/LM/LM394.html" TargetMode="External" /><Relationship Id="rId2" Type="http://schemas.openxmlformats.org/officeDocument/2006/relationships/hyperlink" Target="http://www.mouser.com/search/ProductDetail.aspx?R=PKES90B1%2f4virtualkey50660000virtualkey506-PKES90B1%2f4" TargetMode="External" /><Relationship Id="rId3" Type="http://schemas.openxmlformats.org/officeDocument/2006/relationships/hyperlink" Target="http://www.mouser.com/search/ProductDetail.aspx?R=1456virtualkey53400000virtualkey534-1456" TargetMode="External" /><Relationship Id="rId4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5" Type="http://schemas.openxmlformats.org/officeDocument/2006/relationships/hyperlink" Target="http://www.mouser.com/search/ProductDetail.aspx?R=271-240-RCvirtualkey21980000virtualkey271-240-RC" TargetMode="External" /><Relationship Id="rId6" Type="http://schemas.openxmlformats.org/officeDocument/2006/relationships/hyperlink" Target="http://www.mouser.com/search/ProductDetail.aspx?R=RPE5C1H330J2P1Z03Bvirtualkey64800000virtualkey81-RPE5C1H330J2P1Z03" TargetMode="External" /><Relationship Id="rId7" Type="http://schemas.openxmlformats.org/officeDocument/2006/relationships/hyperlink" Target="http://www.mouser.com/search/ProductDetail.aspx?R=271-2.7K-RCvirtualkey21980000virtualkey271-2.7K-RC" TargetMode="External" /><Relationship Id="rId8" Type="http://schemas.openxmlformats.org/officeDocument/2006/relationships/hyperlink" Target="http://www.mouser.com/search/ProductDetail.aspx?R=BQ014D0222J--virtualkey58110000virtualkey581-BQ014D0222J" TargetMode="External" /><Relationship Id="rId9" Type="http://schemas.openxmlformats.org/officeDocument/2006/relationships/hyperlink" Target="http://www.mouser.com/search/ProductDetail.aspx?R=271-5.6K-RCvirtualkey21980000virtualkey271-5.6K-RC" TargetMode="External" /><Relationship Id="rId10" Type="http://schemas.openxmlformats.org/officeDocument/2006/relationships/hyperlink" Target="http://www.mouser.com/search/ProductDetail.aspx?R=271-10K-RCvirtualkey21980000virtualkey271-10K-RC" TargetMode="External" /><Relationship Id="rId11" Type="http://schemas.openxmlformats.org/officeDocument/2006/relationships/hyperlink" Target="http://www.mouser.com/search/ProductDetail.aspx?R=271-12K-RCvirtualkey21980000virtualkey271-12K-RC" TargetMode="External" /><Relationship Id="rId12" Type="http://schemas.openxmlformats.org/officeDocument/2006/relationships/hyperlink" Target="http://www.mouser.com/search/ProductDetail.aspx?R=271-56K-RCvirtualkey21980000virtualkey271-56K-RC" TargetMode="External" /><Relationship Id="rId13" Type="http://schemas.openxmlformats.org/officeDocument/2006/relationships/hyperlink" Target="http://www.mouser.com/search/ProductDetail.aspx?R=271-82K-RCvirtualkey21980000virtualkey271-82K-RC" TargetMode="External" /><Relationship Id="rId14" Type="http://schemas.openxmlformats.org/officeDocument/2006/relationships/hyperlink" Target="http://webtronics.stores.yahoo.net/canpntrar.html" TargetMode="External" /><Relationship Id="rId15" Type="http://schemas.openxmlformats.org/officeDocument/2006/relationships/hyperlink" Target="http://www.web-tronics.com/ca3046.html" TargetMode="External" /><Relationship Id="rId16" Type="http://schemas.openxmlformats.org/officeDocument/2006/relationships/hyperlink" Target="http://www.mouser.com/search/ProductDetail.aspx?R=271-220K-RCvirtualkey21980000virtualkey271-220K-RC" TargetMode="External" /><Relationship Id="rId17" Type="http://schemas.openxmlformats.org/officeDocument/2006/relationships/hyperlink" Target="http://www.mouser.com/search/ProductDetail.aspx?R=115-93-314-41-003000virtualkey57510000virtualkey575-393314" TargetMode="External" /><Relationship Id="rId18" Type="http://schemas.openxmlformats.org/officeDocument/2006/relationships/hyperlink" Target="http://www.mouser.com/search/ProductDetail.aspx?R=271-1.0M-RCvirtualkey21980000virtualkey271-1.0M-RC" TargetMode="External" /><Relationship Id="rId19" Type="http://schemas.openxmlformats.org/officeDocument/2006/relationships/hyperlink" Target="http://www.mouser.com/search/ProductDetail.aspx?R=271-560-RCvirtualkey21980000virtualkey271-560-RC" TargetMode="External" /><Relationship Id="rId20" Type="http://schemas.openxmlformats.org/officeDocument/2006/relationships/hyperlink" Target="http://www.mouser.com/search/ProductDetail.aspx?R=140-XRL50V470-RCvirtualkey21980000virtualkey140-XRL50V470-RC" TargetMode="External" /><Relationship Id="rId21" Type="http://schemas.openxmlformats.org/officeDocument/2006/relationships/hyperlink" Target="http://www.mouser.com/search/ProductDetail.aspx?R=BQ014D0222J--virtualkey58110000virtualkey581-BQ014D0222J" TargetMode="External" /><Relationship Id="rId22" Type="http://schemas.openxmlformats.org/officeDocument/2006/relationships/hyperlink" Target="http://www.mouser.com/search/ProductDetail.aspx?R=271-47K-RCvirtualkey21980000virtualkey271-47K-RC" TargetMode="External" /><Relationship Id="rId23" Type="http://schemas.openxmlformats.org/officeDocument/2006/relationships/hyperlink" Target="http://www.mouser.com/search/ProductDetail.aspx?R=3266W-1-103LFvirtualkey65210000virtualkey652-3266W-1-103LF" TargetMode="External" /><Relationship Id="rId24" Type="http://schemas.openxmlformats.org/officeDocument/2006/relationships/hyperlink" Target="http://www.mouser.com/search/ProductDetail.aspx?R=BQ074D0474J--virtualkey58110000virtualkey581-BQ074D0474J" TargetMode="External" /><Relationship Id="rId25" Type="http://schemas.openxmlformats.org/officeDocument/2006/relationships/hyperlink" Target="http://www.mouser.com/search/ProductDetail.aspx?R=BQ014D0224J--virtualkey58110000virtualkey581-BQ014D0224J" TargetMode="External" /><Relationship Id="rId26" Type="http://schemas.openxmlformats.org/officeDocument/2006/relationships/hyperlink" Target="http://www.mouser.com/search/ProductDetail.aspx?R=1N4001-E3virtualkey61370000virtualkey625-1N4001-E3" TargetMode="External" /><Relationship Id="rId27" Type="http://schemas.openxmlformats.org/officeDocument/2006/relationships/hyperlink" Target="http://www.mouser.com/search/ProductDetail.aspx?R=112AXvirtualkey50210000virtualkey502-112AX" TargetMode="External" /><Relationship Id="rId28" Type="http://schemas.openxmlformats.org/officeDocument/2006/relationships/hyperlink" Target="http://www.mouser.com/catalog/631/1201.pdf" TargetMode="External" /><Relationship Id="rId29" Type="http://schemas.openxmlformats.org/officeDocument/2006/relationships/hyperlink" Target="http://www.mouser.com/catalog/631/1201.pdf" TargetMode="External" /><Relationship Id="rId30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31" Type="http://schemas.openxmlformats.org/officeDocument/2006/relationships/hyperlink" Target="http://www.bridechamber.com/" TargetMode="External" /><Relationship Id="rId32" Type="http://schemas.openxmlformats.org/officeDocument/2006/relationships/hyperlink" Target="http://www.mouser.com/search/ProductDetail.aspx?R=271-2.7K-RCvirtualkey21980000virtualkey271-2.7K-RC" TargetMode="External" /><Relationship Id="rId33" Type="http://schemas.openxmlformats.org/officeDocument/2006/relationships/hyperlink" Target="http://www.mouser.com/search/ProductDetail.aspx?R=271-27K-RCvirtualkey21980000virtualkey271-27K-RC" TargetMode="External" /><Relationship Id="rId34" Type="http://schemas.openxmlformats.org/officeDocument/2006/relationships/hyperlink" Target="http://www.mouser.com/search/ProductDetail.aspx?R=3266W-1-502LFvirtualkey65210000virtualkey652-3266W-1-502LF" TargetMode="External" /><Relationship Id="rId35" Type="http://schemas.openxmlformats.org/officeDocument/2006/relationships/hyperlink" Target="http://www.web-tronics.com/ca3046.html" TargetMode="External" /><Relationship Id="rId36" Type="http://schemas.openxmlformats.org/officeDocument/2006/relationships/hyperlink" Target="http://store.americanmicrosemiconductor.com/ca3046.html?gclid=CIeBvsvs7owCFQ4egQodxj_WCA%20-%203.98" TargetMode="External" /><Relationship Id="rId37" Type="http://schemas.openxmlformats.org/officeDocument/2006/relationships/hyperlink" Target="http://www.mouser.com/search/ProductDetail.aspx?R=C0805C104J5RACTUvirtualkey64600000virtualkey80-C0805C104J5R" TargetMode="External" /><Relationship Id="rId38" Type="http://schemas.openxmlformats.org/officeDocument/2006/relationships/hyperlink" Target="http://www.mouser.com/catalog/631/1201.pdf" TargetMode="External" /><Relationship Id="rId39" Type="http://schemas.openxmlformats.org/officeDocument/2006/relationships/hyperlink" Target="http://www.mouser.com/catalog/631/1202.pdf" TargetMode="External" /><Relationship Id="rId40" Type="http://schemas.openxmlformats.org/officeDocument/2006/relationships/hyperlink" Target="http://www.mouser.com/catalog/631/1203.pdf" TargetMode="External" /><Relationship Id="rId41" Type="http://schemas.openxmlformats.org/officeDocument/2006/relationships/hyperlink" Target="http://www.mouser.com/catalog/631/1201.pdf" TargetMode="External" /><Relationship Id="rId42" Type="http://schemas.openxmlformats.org/officeDocument/2006/relationships/hyperlink" Target="http://www.mouser.com/catalog/631/1202.pdf" TargetMode="External" /><Relationship Id="rId43" Type="http://schemas.openxmlformats.org/officeDocument/2006/relationships/hyperlink" Target="http://www.mouser.com/catalog/631/1201.pdf" TargetMode="External" /><Relationship Id="rId44" Type="http://schemas.openxmlformats.org/officeDocument/2006/relationships/hyperlink" Target="http://www.mouser.com/catalog/631/1203.pdf" TargetMode="External" /><Relationship Id="rId45" Type="http://schemas.openxmlformats.org/officeDocument/2006/relationships/hyperlink" Target="http://www.mouser.com/catalog/631/1203.pdf" TargetMode="External" /><Relationship Id="rId46" Type="http://schemas.openxmlformats.org/officeDocument/2006/relationships/hyperlink" Target="http://www.mouser.com/search/ProductDetail.aspx?R=271-47K-RCvirtualkey21980000virtualkey271-47K-RC" TargetMode="External" /><Relationship Id="rId47" Type="http://schemas.openxmlformats.org/officeDocument/2006/relationships/hyperlink" Target="http://www.mouser.com/search/ProductDetail.aspx?R=3266W-1-103LFvirtualkey65210000virtualkey652-3266W-1-103LF" TargetMode="External" /><Relationship Id="rId48" Type="http://schemas.openxmlformats.org/officeDocument/2006/relationships/hyperlink" Target="http://www.elby-designs.comhttp//uk.farnell.com/jsp/search/productdetail.jsp?sku=732291" TargetMode="External" /><Relationship Id="rId49" Type="http://schemas.openxmlformats.org/officeDocument/2006/relationships/hyperlink" Target="http://www.mouser.com/search/ProductDetail.aspx?R=271-240-RCvirtualkey21980000virtualkey271-240-RC" TargetMode="External" /><Relationship Id="rId50" Type="http://schemas.openxmlformats.org/officeDocument/2006/relationships/hyperlink" Target="http://www.mouser.com/search/ProductDetail.aspx?R=271-330-RCvirtualkey21980000virtualkey271-330-RC" TargetMode="External" /><Relationship Id="rId51" Type="http://schemas.openxmlformats.org/officeDocument/2006/relationships/hyperlink" Target="http://www.mouser.com/search/ProductDetail.aspx?R=271-560-RCvirtualkey21980000virtualkey271-560-RC" TargetMode="External" /><Relationship Id="rId52" Type="http://schemas.openxmlformats.org/officeDocument/2006/relationships/hyperlink" Target="http://www.mouser.com/search/ProductDetail.aspx?R=271-5.6K-RCvirtualkey21980000virtualkey271-5.6K-RC" TargetMode="External" /><Relationship Id="rId53" Type="http://schemas.openxmlformats.org/officeDocument/2006/relationships/hyperlink" Target="http://www.mouser.com/search/ProductDetail.aspx?R=271-27K-RCvirtualkey21980000virtualkey271-27K-RC" TargetMode="External" /><Relationship Id="rId54" Type="http://schemas.openxmlformats.org/officeDocument/2006/relationships/hyperlink" Target="http://www.mouser.com/search/ProductDetail.aspx?R=271-33K-RCvirtualkey21980000virtualkey271-33K-RC" TargetMode="External" /><Relationship Id="rId55" Type="http://schemas.openxmlformats.org/officeDocument/2006/relationships/hyperlink" Target="http://www.mouser.com/search/ProductDetail.aspx?R=271-56K-RCvirtualkey21980000virtualkey271-56K-RC" TargetMode="External" /><Relationship Id="rId56" Type="http://schemas.openxmlformats.org/officeDocument/2006/relationships/hyperlink" Target="http://www.mouser.com/search/ProductDetail.aspx?R=271-82K-RCvirtualkey21980000virtualkey271-82K-RC" TargetMode="External" /><Relationship Id="rId57" Type="http://schemas.openxmlformats.org/officeDocument/2006/relationships/hyperlink" Target="http://www.mouser.com/search/ProductDetail.aspx?R=271-150K-RCvirtualkey21980000virtualkey271-150K-RC" TargetMode="External" /><Relationship Id="rId58" Type="http://schemas.openxmlformats.org/officeDocument/2006/relationships/hyperlink" Target="http://www.mouser.com/search/ProductDetail.aspx?R=271-220K-RCvirtualkey21980000virtualkey271-220K-RC" TargetMode="External" /><Relationship Id="rId59" Type="http://schemas.openxmlformats.org/officeDocument/2006/relationships/hyperlink" Target="http://www.mouser.com/search/ProductDetail.aspx?R=271-470K-RCvirtualkey21980000virtualkey271-470K-RC" TargetMode="External" /><Relationship Id="rId60" Type="http://schemas.openxmlformats.org/officeDocument/2006/relationships/hyperlink" Target="http://www.mouser.com/search/ProductDetail.aspx?R=CMF5522M000FKBFvirtualkey61300000virtualkey71-CMF55-F-22M" TargetMode="External" /><Relationship Id="rId61" Type="http://schemas.openxmlformats.org/officeDocument/2006/relationships/hyperlink" Target="http://www.mouser.com/search/ProductDetail.aspx?R=140-XRL35V10-RCvirtualkey21980000virtualkey140-XRL35V10-RC" TargetMode="External" /><Relationship Id="rId62" Type="http://schemas.openxmlformats.org/officeDocument/2006/relationships/hyperlink" Target="http://www.mouser.com/search/ProductDetail.aspx?R=140-XRL50V15-RCvirtualkey21980000virtualkey140-XRL50V15-RC" TargetMode="External" /><Relationship Id="rId63" Type="http://schemas.openxmlformats.org/officeDocument/2006/relationships/hyperlink" Target="http://www.mouser.com/search/ProductDetail.aspx?R=RPE5C1H100J2P1Z03Bvirtualkey64800000virtualkey81-RPE5C1H100J2P1Z03" TargetMode="External" /><Relationship Id="rId64" Type="http://schemas.openxmlformats.org/officeDocument/2006/relationships/hyperlink" Target="http://www.mouser.com/search/ProductDetail.aspx?R=RPE5C1H330J2P1Z03Bvirtualkey64800000virtualkey81-RPE5C1H330J2P1Z03" TargetMode="External" /><Relationship Id="rId65" Type="http://schemas.openxmlformats.org/officeDocument/2006/relationships/hyperlink" Target="http://www.mouser.com/search/ProductDetail.aspx?R=RPER71H103K2P1A03Bvirtualkey64800000virtualkey81-RPER71H103K2P1A03" TargetMode="External" /><Relationship Id="rId66" Type="http://schemas.openxmlformats.org/officeDocument/2006/relationships/hyperlink" Target="http://www.mouser.com/search/ProductDetail.aspx?R=1N4148virtualkey61350000virtualkey78-1N4148" TargetMode="External" /><Relationship Id="rId67" Type="http://schemas.openxmlformats.org/officeDocument/2006/relationships/hyperlink" Target="http://www.mouser.com/search/ProductDetail.aspx?R=1N4001-E3virtualkey61370000virtualkey625-1N4001-E3" TargetMode="External" /><Relationship Id="rId68" Type="http://schemas.openxmlformats.org/officeDocument/2006/relationships/hyperlink" Target="http://www.mouser.com/search/ProductDetail.aspx?R=PT10LV10-00279-PT10LV10-503A2020virtualkey53100000virtualkey531-PT10V-50K" TargetMode="External" /><Relationship Id="rId69" Type="http://schemas.openxmlformats.org/officeDocument/2006/relationships/hyperlink" Target="http://www.mouser.com/search/ProductDetail.aspx?R=640456-2virtualkey57100000virtualkey571-6404562" TargetMode="External" /><Relationship Id="rId70" Type="http://schemas.openxmlformats.org/officeDocument/2006/relationships/hyperlink" Target="http://www.mouser.com/search/ProductDetail.aspx?R=115-93-308-41-003000virtualkey57510000virtualkey575-393308" TargetMode="External" /><Relationship Id="rId71" Type="http://schemas.openxmlformats.org/officeDocument/2006/relationships/hyperlink" Target="http://www.mouser.com/search/ProductDetail.aspx?R=115-93-308-41-003000virtualkey57510000virtualkey575-393308" TargetMode="External" /><Relationship Id="rId72" Type="http://schemas.openxmlformats.org/officeDocument/2006/relationships/hyperlink" Target="http://www.mouser.com/search/ProductDetail.aspx?R=115-93-314-41-003000virtualkey57510000virtualkey575-393314" TargetMode="External" /><Relationship Id="rId73" Type="http://schemas.openxmlformats.org/officeDocument/2006/relationships/hyperlink" Target="http://www.bridechamber.com/" TargetMode="External" /><Relationship Id="rId74" Type="http://schemas.openxmlformats.org/officeDocument/2006/relationships/hyperlink" Target="http://www.web-tronics.com/ca3046.html" TargetMode="External" /><Relationship Id="rId75" Type="http://schemas.openxmlformats.org/officeDocument/2006/relationships/hyperlink" Target="http://www.national.com/pf/LM/LM394.html" TargetMode="External" /><Relationship Id="rId76" Type="http://schemas.openxmlformats.org/officeDocument/2006/relationships/hyperlink" Target="http://www.mouser.com/search/ProductDetail.aspx?R=T350G106K035ATvirtualkey64600000virtualkey80-T350G106K035AT" TargetMode="External" /><Relationship Id="rId77" Type="http://schemas.openxmlformats.org/officeDocument/2006/relationships/hyperlink" Target="http://www.mouser.com/search/ProductDetail.aspx?R=271-2.7K-RCvirtualkey21980000virtualkey271-2.7K-RC" TargetMode="External" /><Relationship Id="rId78" Type="http://schemas.openxmlformats.org/officeDocument/2006/relationships/hyperlink" Target="http://www.mouser.com/search/ProductDetail.aspx?R=271-27K-RCvirtualkey21980000virtualkey271-27K-RC" TargetMode="External" /><Relationship Id="rId79" Type="http://schemas.openxmlformats.org/officeDocument/2006/relationships/hyperlink" Target="http://www.mouser.com/search/ProductDetail.aspx?R=3266W-1-502LFvirtualkey65210000virtualkey652-3266W-1-502LF" TargetMode="External" /><Relationship Id="rId80" Type="http://schemas.openxmlformats.org/officeDocument/2006/relationships/hyperlink" Target="http://www.web-tronics.com/ca3046.html" TargetMode="External" /><Relationship Id="rId81" Type="http://schemas.openxmlformats.org/officeDocument/2006/relationships/hyperlink" Target="http://store.americanmicrosemiconductor.com/ca3046.html?gclid=CIeBvsvs7owCFQ4egQodxj_WCA%20-%203.98" TargetMode="External" /><Relationship Id="rId82" Type="http://schemas.openxmlformats.org/officeDocument/2006/relationships/hyperlink" Target="http://www.mouser.com/search/ProductDetail.aspx?R=3266W-1-103LFvirtualkey65210000virtualkey652-3266W-1-103LF" TargetMode="External" /><Relationship Id="rId83" Type="http://schemas.openxmlformats.org/officeDocument/2006/relationships/hyperlink" Target="http://www.mouser.com/search/ProductDetail.aspx?R=271-47K-RCvirtualkey21980000virtualkey271-47K-RC" TargetMode="External" /><Relationship Id="rId84" Type="http://schemas.openxmlformats.org/officeDocument/2006/relationships/hyperlink" Target="http://www.mouser.com/search/ProductDetail.aspx?R=C0805C104J5RACTUvirtualkey64600000virtualkey80-C0805C104J5R" TargetMode="External" /><Relationship Id="rId85" Type="http://schemas.openxmlformats.org/officeDocument/2006/relationships/hyperlink" Target="http://www.mouser.com/Search/ProductDetail.aspx?qs=KBAwV6Cvgt2DuwjlNywrSQ%3d%3d" TargetMode="External" /><Relationship Id="rId86" Type="http://schemas.openxmlformats.org/officeDocument/2006/relationships/hyperlink" Target="http://www.mouser.com/search/ProductDetail.aspx?R=14910FAGJSX10104KAvirtualkey59400000virtualkey594-149-7104" TargetMode="External" /><Relationship Id="rId87" Type="http://schemas.openxmlformats.org/officeDocument/2006/relationships/hyperlink" Target="http://www.mouser.com/search/ProductDetail.aspx?R=51AAA-B28-D15Lvirtualkey65210000virtualkey652-51AAA-B28-D15L" TargetMode="External" /><Relationship Id="rId88" Type="http://schemas.openxmlformats.org/officeDocument/2006/relationships/hyperlink" Target="http://www.mouser.com/search/ProductDetail.aspx?R=1456virtualkey53400000virtualkey534-1456" TargetMode="External" /><Relationship Id="rId89" Type="http://schemas.openxmlformats.org/officeDocument/2006/relationships/hyperlink" Target="http://www.mouser.com/search/ProductDetail.aspx?R=PKES90B1%2f4virtualkey50660000virtualkey506-PKES90B1%2f4" TargetMode="External" /><Relationship Id="rId90" Type="http://schemas.openxmlformats.org/officeDocument/2006/relationships/hyperlink" Target="http://www.mouser.com/catalog/631/1203.pdf" TargetMode="External" /><Relationship Id="rId91" Type="http://schemas.openxmlformats.org/officeDocument/2006/relationships/hyperlink" Target="http://www.mouser.com/catalog/631/1203.pdf" TargetMode="External" /><Relationship Id="rId92" Type="http://schemas.openxmlformats.org/officeDocument/2006/relationships/hyperlink" Target="http://www.mouser.com/Search/ProductDetail.aspx?R=MKS4-.01%2f100%2f10virtualkey50520000virtualkey505-MKS4.01%2f100%2f10" TargetMode="External" /><Relationship Id="rId93" Type="http://schemas.openxmlformats.org/officeDocument/2006/relationships/hyperlink" Target="http://www.mouser.com/Search/ProductDetail.aspx?R=MKS4-.1%2f100%2f10P10virtualkey50520000virtualkey505-MKS4.1%2f100%2f10P" TargetMode="External" /><Relationship Id="rId94" Type="http://schemas.openxmlformats.org/officeDocument/2006/relationships/hyperlink" Target="http://www.mouser.com/Search/ProductDetail.aspx?R=MKS4-.01%2f100%2f10virtualkey50520000virtualkey505-MKS4.01%2f100%2f10" TargetMode="External" /><Relationship Id="rId95" Type="http://schemas.openxmlformats.org/officeDocument/2006/relationships/hyperlink" Target="http://www.mouser.com/search/ProductDetail.aspx?R=T350G106K035ATvirtualkey64600000virtualkey80-T350G106K035AT" TargetMode="External" /><Relationship Id="rId96" Type="http://schemas.openxmlformats.org/officeDocument/2006/relationships/hyperlink" Target="http://www.mouser.com/search/ProductDetail.aspx?R=271-5.6K-RCvirtualkey21980000virtualkey271-5.6K-RC" TargetMode="External" /><Relationship Id="rId97" Type="http://schemas.openxmlformats.org/officeDocument/2006/relationships/hyperlink" Target="http://www.mouser.com/search/ProductDetail.aspx?R=271-150K-RCvirtualkey21980000virtualkey271-150K-RC" TargetMode="External" /><Relationship Id="rId98" Type="http://schemas.openxmlformats.org/officeDocument/2006/relationships/hyperlink" Target="http://www.mouser.com/search/ProductDetail.aspx?R=271-100-RCvirtualkey21980000virtualkey271-100-RC" TargetMode="External" /><Relationship Id="rId99" Type="http://schemas.openxmlformats.org/officeDocument/2006/relationships/hyperlink" Target="http://www.mouser.com/search/ProductDetail.aspx?R=PT10LV10-00279-PT10LV10-503A2020virtualkey53100000virtualkey531-PT10V-50K" TargetMode="External" /><Relationship Id="rId100" Type="http://schemas.openxmlformats.org/officeDocument/2006/relationships/hyperlink" Target="http://www.mouser.com/search/ProductDetail.aspx?R=271-470-RCvirtualkey21980000virtualkey271-470-RC" TargetMode="External" /><Relationship Id="rId101" Type="http://schemas.openxmlformats.org/officeDocument/2006/relationships/hyperlink" Target="http://www.mouser.com/search/ProductDetail.aspx?R=271-620-RCvirtualkey21980000virtualkey271-620-RC" TargetMode="External" /><Relationship Id="rId102" Type="http://schemas.openxmlformats.org/officeDocument/2006/relationships/hyperlink" Target="http://www.mouser.com/search/ProductDetail.aspx?R=271-1K-RCvirtualkey21980000virtualkey271-1K-RC" TargetMode="External" /><Relationship Id="rId103" Type="http://schemas.openxmlformats.org/officeDocument/2006/relationships/hyperlink" Target="http://www.mouser.com/search/ProductDetail.aspx?R=271-2.7K-RCvirtualkey21980000virtualkey271-2.7K-RC" TargetMode="External" /><Relationship Id="rId104" Type="http://schemas.openxmlformats.org/officeDocument/2006/relationships/hyperlink" Target="http://www.mouser.com/search/ProductDetail.aspx?R=271-3.0K-RCvirtualkey21980000virtualkey271-3.0K-RC" TargetMode="External" /><Relationship Id="rId105" Type="http://schemas.openxmlformats.org/officeDocument/2006/relationships/hyperlink" Target="http://www.mouser.com/search/ProductDetail.aspx?R=271-3.3K-RCvirtualkey21980000virtualkey271-3.3K-RC" TargetMode="External" /><Relationship Id="rId106" Type="http://schemas.openxmlformats.org/officeDocument/2006/relationships/hyperlink" Target="http://www.mouser.com/search/ProductDetail.aspx?R=271-330-RCvirtualkey21980000virtualkey271-330-RC" TargetMode="External" /><Relationship Id="rId107" Type="http://schemas.openxmlformats.org/officeDocument/2006/relationships/hyperlink" Target="http://www.mouser.com/search/ProductDetail.aspx?R=271-1K-RCvirtualkey21980000virtualkey271-1K-RC" TargetMode="External" /><Relationship Id="rId108" Type="http://schemas.openxmlformats.org/officeDocument/2006/relationships/hyperlink" Target="http://www.mouser.com/search/ProductDetail.aspx?R=271-1.5K-RCvirtualkey21980000virtualkey271-1.5K-RC" TargetMode="External" /><Relationship Id="rId109" Type="http://schemas.openxmlformats.org/officeDocument/2006/relationships/hyperlink" Target="http://www.mouser.com/search/ProductDetail.aspx?R=271-2.7K-RCvirtualkey21980000virtualkey271-2.7K-RC" TargetMode="External" /><Relationship Id="rId110" Type="http://schemas.openxmlformats.org/officeDocument/2006/relationships/hyperlink" Target="http://www.mouser.com/search/ProductDetail.aspx?R=271-3.3K-RCvirtualkey21980000virtualkey271-3.3K-RC" TargetMode="External" /><Relationship Id="rId111" Type="http://schemas.openxmlformats.org/officeDocument/2006/relationships/hyperlink" Target="http://www.mouser.com/search/ProductDetail.aspx?R=271-5.6K-RCvirtualkey21980000virtualkey271-5.6K-RC" TargetMode="External" /><Relationship Id="rId112" Type="http://schemas.openxmlformats.org/officeDocument/2006/relationships/hyperlink" Target="http://www.mouser.com/search/ProductDetail.aspx?R=271-10K-RCvirtualkey21980000virtualkey271-10K-RC" TargetMode="External" /><Relationship Id="rId113" Type="http://schemas.openxmlformats.org/officeDocument/2006/relationships/hyperlink" Target="http://www.mouser.com/search/ProductDetail.aspx?R=271-12K-RCvirtualkey21980000virtualkey271-12K-RC" TargetMode="External" /><Relationship Id="rId114" Type="http://schemas.openxmlformats.org/officeDocument/2006/relationships/hyperlink" Target="http://www.mouser.com/search/ProductDetail.aspx?R=271-18K-RCvirtualkey21980000virtualkey271-18K-RC" TargetMode="External" /><Relationship Id="rId115" Type="http://schemas.openxmlformats.org/officeDocument/2006/relationships/hyperlink" Target="http://www.mouser.com/search/ProductDetail.aspx?R=271-33K-RCvirtualkey21980000virtualkey271-33K-RC" TargetMode="External" /><Relationship Id="rId116" Type="http://schemas.openxmlformats.org/officeDocument/2006/relationships/hyperlink" Target="http://www.mouser.com/search/ProductDetail.aspx?R=271-56K-RCvirtualkey21980000virtualkey271-56K-RC" TargetMode="External" /><Relationship Id="rId117" Type="http://schemas.openxmlformats.org/officeDocument/2006/relationships/hyperlink" Target="http://www.mouser.com/search/ProductDetail.aspx?R=271-100K-RCvirtualkey21980000virtualkey271-100K-RC" TargetMode="External" /><Relationship Id="rId118" Type="http://schemas.openxmlformats.org/officeDocument/2006/relationships/hyperlink" Target="http://www.mouser.com/catalog/631/1201.pdf" TargetMode="External" /><Relationship Id="rId119" Type="http://schemas.openxmlformats.org/officeDocument/2006/relationships/hyperlink" Target="http://www.mouser.com/catalog/631/1201.pdf" TargetMode="External" /><Relationship Id="rId120" Type="http://schemas.openxmlformats.org/officeDocument/2006/relationships/hyperlink" Target="http://www.mouser.com/catalog/631/1201.pdf" TargetMode="External" /><Relationship Id="rId121" Type="http://schemas.openxmlformats.org/officeDocument/2006/relationships/hyperlink" Target="http://www.mouser.com/catalog/631/1201.pdf" TargetMode="External" /><Relationship Id="rId122" Type="http://schemas.openxmlformats.org/officeDocument/2006/relationships/hyperlink" Target="http://www.mouser.com/catalog/631/1201.pdf" TargetMode="External" /><Relationship Id="rId123" Type="http://schemas.openxmlformats.org/officeDocument/2006/relationships/hyperlink" Target="http://www.mouser.com/catalog/631/1201.pdf" TargetMode="External" /><Relationship Id="rId124" Type="http://schemas.openxmlformats.org/officeDocument/2006/relationships/hyperlink" Target="http://www.mouser.com/catalog/631/1201.pdf" TargetMode="External" /><Relationship Id="rId125" Type="http://schemas.openxmlformats.org/officeDocument/2006/relationships/hyperlink" Target="http://www.mouser.com/search/ProductDetail.aspx?R=271-240-RCvirtualkey21980000virtualkey271-240-RC" TargetMode="External" /><Relationship Id="rId126" Type="http://schemas.openxmlformats.org/officeDocument/2006/relationships/hyperlink" Target="http://www.mouser.com/search/ProductDetail.aspx?R=271-27K-RCvirtualkey21980000virtualkey271-27K-RC" TargetMode="External" /><Relationship Id="rId127" Type="http://schemas.openxmlformats.org/officeDocument/2006/relationships/hyperlink" Target="http://www.mouser.com/search/ProductDetail.aspx?R=271-82K-RCvirtualkey21980000virtualkey271-82K-RC" TargetMode="External" /><Relationship Id="rId128" Type="http://schemas.openxmlformats.org/officeDocument/2006/relationships/hyperlink" Target="http://www.mouser.com/search/ProductDetail.aspx?R=140-XRL35V10-RCvirtualkey21980000virtualkey140-XRL35V10-RC" TargetMode="External" /><Relationship Id="rId129" Type="http://schemas.openxmlformats.org/officeDocument/2006/relationships/hyperlink" Target="http://www.mouser.com/search/ProductDetail.aspx?R=140-XRL50V15-RCvirtualkey21980000virtualkey140-XRL50V15-RC" TargetMode="External" /><Relationship Id="rId130" Type="http://schemas.openxmlformats.org/officeDocument/2006/relationships/hyperlink" Target="http://www.mouser.com/search/ProductDetail.aspx?R=140-XRL50V470-RCvirtualkey21980000virtualkey140-XRL50V470-RC" TargetMode="External" /><Relationship Id="rId131" Type="http://schemas.openxmlformats.org/officeDocument/2006/relationships/hyperlink" Target="http://www.mouser.com/search/ProductDetail.aspx?R=RPE5C1H100J2P1Z03Bvirtualkey64800000virtualkey81-RPE5C1H100J2P1Z03" TargetMode="External" /><Relationship Id="rId132" Type="http://schemas.openxmlformats.org/officeDocument/2006/relationships/hyperlink" Target="http://www.mouser.com/search/ProductDetail.aspx?R=RPER71H103K2P1A03Bvirtualkey64800000virtualkey81-RPER71H103K2P1A03" TargetMode="External" /><Relationship Id="rId133" Type="http://schemas.openxmlformats.org/officeDocument/2006/relationships/hyperlink" Target="http://www.mouser.com/search/ProductDetail.aspx?R=BQ014D0103J--virtualkey58110000virtualkey581-BQ014D0103J" TargetMode="External" /><Relationship Id="rId134" Type="http://schemas.openxmlformats.org/officeDocument/2006/relationships/hyperlink" Target="http://www.mouser.com/search/ProductDetail.aspx?R=BQ014D0153J--virtualkey58110000virtualkey581-BQ014D0153J" TargetMode="External" /><Relationship Id="rId135" Type="http://schemas.openxmlformats.org/officeDocument/2006/relationships/hyperlink" Target="http://www.mouser.com/search/ProductDetail.aspx?R=BQ074D0474J--virtualkey58110000virtualkey581-BQ074D0474J" TargetMode="External" /><Relationship Id="rId136" Type="http://schemas.openxmlformats.org/officeDocument/2006/relationships/hyperlink" Target="http://www.mouser.com/search/ProductDetail.aspx?R=BQ014D0224J--virtualkey58110000virtualkey581-BQ014D0224J" TargetMode="External" /><Relationship Id="rId137" Type="http://schemas.openxmlformats.org/officeDocument/2006/relationships/hyperlink" Target="http://www.mouser.com/search/ProductDetail.aspx?R=1N4148virtualkey61350000virtualkey78-1N4148" TargetMode="External" /><Relationship Id="rId138" Type="http://schemas.openxmlformats.org/officeDocument/2006/relationships/hyperlink" Target="http://www.mouser.com/search/ProductDetail.aspx?R=1N4001-E3virtualkey61370000virtualkey625-1N4001-E3" TargetMode="External" /><Relationship Id="rId139" Type="http://schemas.openxmlformats.org/officeDocument/2006/relationships/hyperlink" Target="http://www.mouser.com/search/ProductDetail.aspx?R=3266W-1-502LFvirtualkey65210000virtualkey652-3266W-1-502LF" TargetMode="External" /><Relationship Id="rId140" Type="http://schemas.openxmlformats.org/officeDocument/2006/relationships/hyperlink" Target="http://www.mouser.com/search/ProductDetail.aspx?R=640456-2virtualkey57100000virtualkey571-6404562" TargetMode="External" /><Relationship Id="rId141" Type="http://schemas.openxmlformats.org/officeDocument/2006/relationships/hyperlink" Target="http://www.mouser.com/search/ProductDetail.aspx?R=115-93-308-41-003000virtualkey57510000virtualkey575-393308" TargetMode="External" /><Relationship Id="rId142" Type="http://schemas.openxmlformats.org/officeDocument/2006/relationships/hyperlink" Target="http://www.mouser.com/search/ProductDetail.aspx?R=115-93-308-41-003000virtualkey57510000virtualkey575-393308" TargetMode="External" /><Relationship Id="rId143" Type="http://schemas.openxmlformats.org/officeDocument/2006/relationships/hyperlink" Target="http://www.mouser.com/search/ProductDetail.aspx?R=115-93-314-41-003000virtualkey57510000virtualkey575-393314" TargetMode="External" /><Relationship Id="rId144" Type="http://schemas.openxmlformats.org/officeDocument/2006/relationships/hyperlink" Target="http://www.national.com/pf/LM/LM394.html" TargetMode="External" /><Relationship Id="rId145" Type="http://schemas.openxmlformats.org/officeDocument/2006/relationships/hyperlink" Target="http://www.mouser.com/search/ProductDetail.aspx?R=T350G106K035ATvirtualkey64600000virtualkey80-T350G106K035AT" TargetMode="External" /><Relationship Id="rId146" Type="http://schemas.openxmlformats.org/officeDocument/2006/relationships/hyperlink" Target="http://www.mouser.com/search/ProductDetail.aspx?R=140-XRL35V1.0-RCvirtualkey21980000virtualkey140-XRL35V1.0-RC" TargetMode="External" /><Relationship Id="rId147" Type="http://schemas.openxmlformats.org/officeDocument/2006/relationships/hyperlink" Target="http://www.mouser.com/search/ProductDetail.aspx?R=140-XRL35V22-RCvirtualkey21980000virtualkey140-XRL35V22-RC" TargetMode="External" /><Relationship Id="rId148" Type="http://schemas.openxmlformats.org/officeDocument/2006/relationships/hyperlink" Target="http://www.mouser.com/search/ProductDetail.aspx?R=271-2.7K-RCvirtualkey21980000virtualkey271-2.7K-RC" TargetMode="External" /><Relationship Id="rId149" Type="http://schemas.openxmlformats.org/officeDocument/2006/relationships/hyperlink" Target="http://www.mouser.com/search/ProductDetail.aspx?R=271-27K-RCvirtualkey21980000virtualkey271-27K-RC" TargetMode="External" /><Relationship Id="rId150" Type="http://schemas.openxmlformats.org/officeDocument/2006/relationships/hyperlink" Target="http://www.mouser.com/search/ProductDetail.aspx?R=3266W-1-502LFvirtualkey65210000virtualkey652-3266W-1-502LF" TargetMode="External" /><Relationship Id="rId151" Type="http://schemas.openxmlformats.org/officeDocument/2006/relationships/hyperlink" Target="http://www.elby-designs.comhttp//uk.farnell.com/jsp/search/productdetail.jsp?sku=732291" TargetMode="External" /><Relationship Id="rId152" Type="http://schemas.openxmlformats.org/officeDocument/2006/relationships/hyperlink" Target="http://www.web-tronics.com/ca3046.html" TargetMode="External" /><Relationship Id="rId153" Type="http://schemas.openxmlformats.org/officeDocument/2006/relationships/hyperlink" Target="http://store.americanmicrosemiconductor.com/ca3046.html?gclid=CIeBvsvs7owCFQ4egQodxj_WCA%20-%203.98" TargetMode="External" /><Relationship Id="rId154" Type="http://schemas.openxmlformats.org/officeDocument/2006/relationships/hyperlink" Target="http://www.mouser.com/search/ProductDetail.aspx?R=112AXvirtualkey50210000virtualkey502-112AX" TargetMode="External" /><Relationship Id="rId155" Type="http://schemas.openxmlformats.org/officeDocument/2006/relationships/hyperlink" Target="http://www.mouser.com/search/ProductDetail.aspx?R=112AXvirtualkey50210000virtualkey502-112AX" TargetMode="External" /><Relationship Id="rId156" Type="http://schemas.openxmlformats.org/officeDocument/2006/relationships/hyperlink" Target="http://www.mouser.com/search/ProductDetail.aspx?R=512.0008virtualkey59400000virtualkey594-512-0008" TargetMode="External" /><Relationship Id="rId157" Type="http://schemas.openxmlformats.org/officeDocument/2006/relationships/hyperlink" Target="http://www.mouser.com/search/ProductDetail.aspx?R=512.0008virtualkey59400000virtualkey594-512-0008" TargetMode="External" /><Relationship Id="rId158" Type="http://schemas.openxmlformats.org/officeDocument/2006/relationships/hyperlink" Target="http://www.mouser.com/search/ProductDetail.aspx?R=1456virtualkey53400000virtualkey534-1456" TargetMode="External" /><Relationship Id="rId159" Type="http://schemas.openxmlformats.org/officeDocument/2006/relationships/hyperlink" Target="http://www.mouser.com/search/ProductDetail.aspx?R=112AXvirtualkey50210000virtualkey502-112AX" TargetMode="External" /><Relationship Id="rId160" Type="http://schemas.openxmlformats.org/officeDocument/2006/relationships/hyperlink" Target="http://www.mouser.com/search/ProductDetail.aspx?R=M2042SS1W01-ROvirtualkey63300000virtualkey633-M204201-RO" TargetMode="External" /><Relationship Id="rId161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162" Type="http://schemas.openxmlformats.org/officeDocument/2006/relationships/hyperlink" Target="http://www.mouser.com/search/ProductDetail.aspx?R=PKES90B1%2f4virtualkey50660000virtualkey506-PKES90B1%2f4" TargetMode="External" /><Relationship Id="rId163" Type="http://schemas.openxmlformats.org/officeDocument/2006/relationships/hyperlink" Target="http://www.mouser.com/search/ProductDetail.aspx?R=PKES90B1%2f4virtualkey50660000virtualkey506-PKES90B1%2f4" TargetMode="External" /><Relationship Id="rId164" Type="http://schemas.openxmlformats.org/officeDocument/2006/relationships/hyperlink" Target="http://www.mouser.com/search/ProductDetail.aspx?R=51AAA-B28-D15Lvirtualkey65210000virtualkey652-51AAA-B28-D15L" TargetMode="External" /><Relationship Id="rId165" Type="http://schemas.openxmlformats.org/officeDocument/2006/relationships/hyperlink" Target="http://www.mouser.com/search/ProductDetail.aspx?R=51AAA-B28-D15Lvirtualkey65210000virtualkey652-51AAA-B28-D15L" TargetMode="External" /><Relationship Id="rId166" Type="http://schemas.openxmlformats.org/officeDocument/2006/relationships/hyperlink" Target="http://www.mouser.com/search/ProductDetail.aspx?R=112AXvirtualkey50210000virtualkey502-112AX" TargetMode="External" /><Relationship Id="rId167" Type="http://schemas.openxmlformats.org/officeDocument/2006/relationships/hyperlink" Target="http://www.mouser.com/search/ProductDetail.aspx?R=112AXvirtualkey50210000virtualkey502-112AX" TargetMode="External" /><Relationship Id="rId168" Type="http://schemas.openxmlformats.org/officeDocument/2006/relationships/hyperlink" Target="http://www.mouser.com/search/ProductDetail.aspx?R=512.0008virtualkey59400000virtualkey594-512-0008" TargetMode="External" /><Relationship Id="rId169" Type="http://schemas.openxmlformats.org/officeDocument/2006/relationships/hyperlink" Target="http://www.mouser.com/search/ProductDetail.aspx?R=512.0008virtualkey59400000virtualkey594-512-0008" TargetMode="External" /><Relationship Id="rId170" Type="http://schemas.openxmlformats.org/officeDocument/2006/relationships/hyperlink" Target="http://www.mouser.com/search/ProductDetail.aspx?R=C0805C104J5RACTUvirtualkey64600000virtualkey80-C0805C104J5R" TargetMode="External" /><Relationship Id="rId171" Type="http://schemas.openxmlformats.org/officeDocument/2006/relationships/hyperlink" Target="http://www.mouser.com/search/ProductDetail.aspx?R=1456virtualkey53400000virtualkey534-1456" TargetMode="External" /><Relationship Id="rId172" Type="http://schemas.openxmlformats.org/officeDocument/2006/relationships/hyperlink" Target="http://www.mouser.com/search/ProductDetail.aspx?R=PKES90B1%2f4virtualkey50660000virtualkey506-PKES90B1%2f4" TargetMode="External" /><Relationship Id="rId173" Type="http://schemas.openxmlformats.org/officeDocument/2006/relationships/hyperlink" Target="http://www.mouser.com/search/ProductDetail.aspx?R=T93YA502KT20virtualkey61330000virtualkey72-T93YA-5K" TargetMode="External" /><Relationship Id="rId174" Type="http://schemas.openxmlformats.org/officeDocument/2006/relationships/hyperlink" Target="http://www.mouser.com/catalog/631/1201.pdf" TargetMode="External" /><Relationship Id="rId175" Type="http://schemas.openxmlformats.org/officeDocument/2006/relationships/hyperlink" Target="http://www.mouser.com/catalog/631/1202.pdf" TargetMode="External" /><Relationship Id="rId176" Type="http://schemas.openxmlformats.org/officeDocument/2006/relationships/hyperlink" Target="http://www.mouser.com/catalog/631/1203.pdf" TargetMode="External" /><Relationship Id="rId177" Type="http://schemas.openxmlformats.org/officeDocument/2006/relationships/hyperlink" Target="http://www.mouser.com/catalog/631/1201.pdf" TargetMode="External" /><Relationship Id="rId178" Type="http://schemas.openxmlformats.org/officeDocument/2006/relationships/hyperlink" Target="http://www.mouser.com/catalog/631/1202.pdf" TargetMode="External" /><Relationship Id="rId179" Type="http://schemas.openxmlformats.org/officeDocument/2006/relationships/hyperlink" Target="http://www.mouser.com/catalog/631/1202.pdf" TargetMode="External" /><Relationship Id="rId180" Type="http://schemas.openxmlformats.org/officeDocument/2006/relationships/hyperlink" Target="http://www.mouser.com/catalog/631/1201.pdf" TargetMode="External" /><Relationship Id="rId181" Type="http://schemas.openxmlformats.org/officeDocument/2006/relationships/hyperlink" Target="http://www.mouser.com/catalog/631/1203.pdf" TargetMode="External" /><Relationship Id="rId182" Type="http://schemas.openxmlformats.org/officeDocument/2006/relationships/hyperlink" Target="http://www.mouser.com/catalog/631/1203.pdf" TargetMode="External" /><Relationship Id="rId183" Type="http://schemas.openxmlformats.org/officeDocument/2006/relationships/hyperlink" Target="http://www.mouser.com/search/ProductDetail.aspx?R=140-XRL35V22-RCvirtualkey21980000virtualkey140-XRL35V22-RC" TargetMode="External" /><Relationship Id="rId184" Type="http://schemas.openxmlformats.org/officeDocument/2006/relationships/hyperlink" Target="http://search.digikey.com/scripts/DkSearch/dksus.dll?Detail?name=P3872-ND" TargetMode="External" /><Relationship Id="rId185" Type="http://schemas.openxmlformats.org/officeDocument/2006/relationships/hyperlink" Target="http://www.mouser.com/Search/ProductDetail.aspx?R=PTC10LV10-00630-PTC10LV10-103A2020virtualkey53100000virtualkey531-PTC10V-10K" TargetMode="External" /><Relationship Id="rId186" Type="http://schemas.openxmlformats.org/officeDocument/2006/relationships/hyperlink" Target="http://www.mouser.com/Search/ProductDetail.aspx?R=PTC10LV10-104A2020virtualkey53100000virtualkey531-PTC10V-100K" TargetMode="External" /><Relationship Id="rId187" Type="http://schemas.openxmlformats.org/officeDocument/2006/relationships/hyperlink" Target="http://www.mouser.com/Search/ProductDetail.aspx?R=T63YB103KT20virtualkey61330000virtualkey72-T63YB-10K" TargetMode="External" /><Relationship Id="rId188" Type="http://schemas.openxmlformats.org/officeDocument/2006/relationships/hyperlink" Target="http://www.mouser.com/Search/ProductDetail.aspx?R=T63YB203KT20virtualkey61330000virtualkey72-T63YB-20K" TargetMode="External" /><Relationship Id="rId189" Type="http://schemas.openxmlformats.org/officeDocument/2006/relationships/hyperlink" Target="http://www.mouser.com/catalog/634/1355.pdf" TargetMode="External" /><Relationship Id="rId190" Type="http://schemas.openxmlformats.org/officeDocument/2006/relationships/hyperlink" Target="http://www.mouser.com/search/ProductDetail.aspx?R=PKES90B1%2f4virtualkey50660000virtualkey506-PKES90B1%2f4" TargetMode="External" /><Relationship Id="rId191" Type="http://schemas.openxmlformats.org/officeDocument/2006/relationships/hyperlink" Target="http://www.mouser.com/search/productdetail.aspx?R=2211virtualkey53400000virtualkey534-405" TargetMode="External" /><Relationship Id="rId192" Type="http://schemas.openxmlformats.org/officeDocument/2006/relationships/hyperlink" Target="http://www.mouser.com/search/ProductDetail.aspx?R=271-27K-RCvirtualkey21980000virtualkey271-27K-RC" TargetMode="External" /><Relationship Id="rId193" Type="http://schemas.openxmlformats.org/officeDocument/2006/relationships/hyperlink" Target="http://www.mouser.com/search/ProductDetail.aspx?R=3266W-1-502LFvirtualkey65210000virtualkey652-3266W-1-502LF" TargetMode="External" /><Relationship Id="rId194" Type="http://schemas.openxmlformats.org/officeDocument/2006/relationships/hyperlink" Target="http://search.digikey.com/scripts/DkSearch/dksus.dll?Detail?name=P3872-ND" TargetMode="External" /><Relationship Id="rId195" Type="http://schemas.openxmlformats.org/officeDocument/2006/relationships/drawing" Target="../drawings/drawing1.xml" /><Relationship Id="rId1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"/>
  <sheetViews>
    <sheetView tabSelected="1" zoomScale="115" zoomScaleNormal="115" workbookViewId="0" topLeftCell="A103">
      <selection activeCell="A115" sqref="A115"/>
    </sheetView>
  </sheetViews>
  <sheetFormatPr defaultColWidth="9.140625" defaultRowHeight="12.75"/>
  <cols>
    <col min="1" max="1" width="31.421875" style="0" customWidth="1"/>
    <col min="2" max="2" width="13.140625" style="12" customWidth="1"/>
    <col min="3" max="3" width="23.7109375" style="2" customWidth="1"/>
    <col min="4" max="4" width="22.00390625" style="10" customWidth="1"/>
    <col min="5" max="5" width="8.00390625" style="0" customWidth="1"/>
    <col min="6" max="6" width="6.00390625" style="0" customWidth="1"/>
    <col min="7" max="7" width="8.140625" style="3" customWidth="1"/>
    <col min="8" max="8" width="7.57421875" style="28" customWidth="1"/>
    <col min="9" max="9" width="8.140625" style="3" customWidth="1"/>
    <col min="10" max="10" width="8.140625" style="28" customWidth="1"/>
    <col min="11" max="11" width="8.140625" style="3" customWidth="1"/>
    <col min="12" max="12" width="48.140625" style="8" customWidth="1"/>
  </cols>
  <sheetData>
    <row r="1" spans="1:13" ht="12">
      <c r="A1" t="s">
        <v>3</v>
      </c>
      <c r="B1" s="12" t="s">
        <v>6</v>
      </c>
      <c r="C1" s="2" t="s">
        <v>13</v>
      </c>
      <c r="D1" s="10" t="s">
        <v>16</v>
      </c>
      <c r="E1" t="s">
        <v>15</v>
      </c>
      <c r="F1" t="s">
        <v>11</v>
      </c>
      <c r="G1" s="3" t="s">
        <v>17</v>
      </c>
      <c r="H1" s="28" t="s">
        <v>56</v>
      </c>
      <c r="I1" s="3" t="s">
        <v>53</v>
      </c>
      <c r="J1" s="28" t="s">
        <v>463</v>
      </c>
      <c r="L1" s="8" t="s">
        <v>7</v>
      </c>
      <c r="M1" t="s">
        <v>146</v>
      </c>
    </row>
    <row r="2" ht="12">
      <c r="A2" t="s">
        <v>145</v>
      </c>
    </row>
    <row r="3" spans="1:13" s="59" customFormat="1" ht="12.75">
      <c r="A3" s="58" t="s">
        <v>475</v>
      </c>
      <c r="C3" s="60"/>
      <c r="D3" s="61"/>
      <c r="E3" s="62"/>
      <c r="H3" s="63"/>
      <c r="I3" s="64"/>
      <c r="J3" s="65"/>
      <c r="L3" s="65"/>
      <c r="M3" s="66"/>
    </row>
    <row r="4" spans="1:12" s="5" customFormat="1" ht="12.75">
      <c r="A4" s="4" t="s">
        <v>28</v>
      </c>
      <c r="B4" s="13"/>
      <c r="C4" s="6"/>
      <c r="D4" s="11"/>
      <c r="G4" s="7"/>
      <c r="H4" s="29"/>
      <c r="I4" s="7"/>
      <c r="J4" s="29"/>
      <c r="K4" s="7"/>
      <c r="L4" s="9"/>
    </row>
    <row r="5" spans="1:12" s="14" customFormat="1" ht="25.5">
      <c r="A5" s="25" t="s">
        <v>308</v>
      </c>
      <c r="B5" s="20"/>
      <c r="C5" s="21"/>
      <c r="D5" s="22"/>
      <c r="G5" s="15"/>
      <c r="H5" s="30"/>
      <c r="I5" s="15"/>
      <c r="J5" s="30"/>
      <c r="K5" s="15"/>
      <c r="L5" s="17" t="s">
        <v>44</v>
      </c>
    </row>
    <row r="6" spans="1:12" s="14" customFormat="1" ht="12">
      <c r="A6" s="76" t="s">
        <v>304</v>
      </c>
      <c r="B6" s="12" t="s">
        <v>5</v>
      </c>
      <c r="C6" s="2" t="s">
        <v>14</v>
      </c>
      <c r="D6" s="22" t="s">
        <v>93</v>
      </c>
      <c r="E6" s="14">
        <v>1</v>
      </c>
      <c r="F6" s="14">
        <v>1</v>
      </c>
      <c r="G6" s="15">
        <v>0.09</v>
      </c>
      <c r="H6" s="47">
        <v>1</v>
      </c>
      <c r="I6" s="3"/>
      <c r="J6" s="30"/>
      <c r="K6" s="3"/>
      <c r="L6" s="17"/>
    </row>
    <row r="7" spans="1:12" s="14" customFormat="1" ht="12">
      <c r="A7" s="76" t="s">
        <v>296</v>
      </c>
      <c r="B7" s="12" t="s">
        <v>5</v>
      </c>
      <c r="C7" s="2" t="s">
        <v>14</v>
      </c>
      <c r="D7" s="22" t="s">
        <v>371</v>
      </c>
      <c r="E7" s="14">
        <v>1</v>
      </c>
      <c r="F7" s="14">
        <v>1</v>
      </c>
      <c r="G7" s="15">
        <v>0.09</v>
      </c>
      <c r="H7" s="47">
        <v>1</v>
      </c>
      <c r="I7" s="3"/>
      <c r="J7" s="30"/>
      <c r="K7" s="3"/>
      <c r="L7" s="17"/>
    </row>
    <row r="8" spans="1:12" s="14" customFormat="1" ht="12">
      <c r="A8" s="76" t="s">
        <v>307</v>
      </c>
      <c r="B8" s="12" t="s">
        <v>5</v>
      </c>
      <c r="C8" s="2" t="s">
        <v>14</v>
      </c>
      <c r="D8" s="22" t="s">
        <v>375</v>
      </c>
      <c r="E8" s="14">
        <v>1</v>
      </c>
      <c r="F8" s="14">
        <v>1</v>
      </c>
      <c r="G8" s="15">
        <v>0.09</v>
      </c>
      <c r="H8" s="47">
        <v>1</v>
      </c>
      <c r="I8" s="3"/>
      <c r="J8" s="30"/>
      <c r="K8" s="3"/>
      <c r="L8" s="17"/>
    </row>
    <row r="9" spans="1:13" s="14" customFormat="1" ht="12">
      <c r="A9" s="76" t="s">
        <v>301</v>
      </c>
      <c r="B9" s="12" t="s">
        <v>5</v>
      </c>
      <c r="C9" s="2" t="s">
        <v>14</v>
      </c>
      <c r="D9" s="22" t="s">
        <v>376</v>
      </c>
      <c r="E9" s="14">
        <v>1</v>
      </c>
      <c r="F9" s="14">
        <v>1</v>
      </c>
      <c r="G9" s="15">
        <v>0.09</v>
      </c>
      <c r="H9" s="47">
        <v>1</v>
      </c>
      <c r="I9" s="15"/>
      <c r="J9" s="30"/>
      <c r="K9" s="15"/>
      <c r="L9" s="17"/>
      <c r="M9" s="18"/>
    </row>
    <row r="10" spans="1:13" ht="12">
      <c r="A10" s="77" t="s">
        <v>293</v>
      </c>
      <c r="B10" s="12" t="s">
        <v>5</v>
      </c>
      <c r="C10" s="2" t="s">
        <v>14</v>
      </c>
      <c r="D10" s="22" t="s">
        <v>95</v>
      </c>
      <c r="E10">
        <v>1</v>
      </c>
      <c r="F10">
        <v>1</v>
      </c>
      <c r="G10" s="3">
        <v>0.09</v>
      </c>
      <c r="H10" s="47">
        <v>2</v>
      </c>
      <c r="M10" s="16"/>
    </row>
    <row r="11" spans="1:13" ht="12">
      <c r="A11" s="77" t="s">
        <v>290</v>
      </c>
      <c r="B11" s="12" t="s">
        <v>5</v>
      </c>
      <c r="C11" s="2" t="s">
        <v>14</v>
      </c>
      <c r="D11" s="22" t="s">
        <v>378</v>
      </c>
      <c r="E11" s="14">
        <v>1</v>
      </c>
      <c r="F11" s="14">
        <v>1</v>
      </c>
      <c r="G11" s="15">
        <v>0.09</v>
      </c>
      <c r="H11" s="47">
        <v>1</v>
      </c>
      <c r="M11" s="16"/>
    </row>
    <row r="12" spans="1:13" ht="12">
      <c r="A12" s="77" t="s">
        <v>287</v>
      </c>
      <c r="B12" s="12" t="s">
        <v>5</v>
      </c>
      <c r="C12" s="2" t="s">
        <v>14</v>
      </c>
      <c r="D12" s="22" t="s">
        <v>379</v>
      </c>
      <c r="E12" s="14">
        <v>1</v>
      </c>
      <c r="F12" s="14">
        <v>1</v>
      </c>
      <c r="G12" s="15">
        <v>0.09</v>
      </c>
      <c r="H12" s="47">
        <v>1</v>
      </c>
      <c r="I12" s="15"/>
      <c r="J12" s="30"/>
      <c r="K12" s="15"/>
      <c r="L12" s="17"/>
      <c r="M12" s="16"/>
    </row>
    <row r="13" spans="1:13" ht="12">
      <c r="A13" s="77" t="s">
        <v>306</v>
      </c>
      <c r="B13" s="12" t="s">
        <v>5</v>
      </c>
      <c r="C13" s="2" t="s">
        <v>14</v>
      </c>
      <c r="D13" s="22" t="s">
        <v>381</v>
      </c>
      <c r="E13" s="14">
        <v>1</v>
      </c>
      <c r="F13" s="14">
        <v>1</v>
      </c>
      <c r="G13" s="15">
        <v>0.09</v>
      </c>
      <c r="H13" s="47">
        <v>2</v>
      </c>
      <c r="J13" s="30"/>
      <c r="M13" s="16"/>
    </row>
    <row r="14" spans="1:13" ht="12">
      <c r="A14" s="77" t="s">
        <v>295</v>
      </c>
      <c r="B14" s="12" t="s">
        <v>5</v>
      </c>
      <c r="C14" s="2" t="s">
        <v>14</v>
      </c>
      <c r="D14" s="22" t="s">
        <v>129</v>
      </c>
      <c r="E14">
        <v>1</v>
      </c>
      <c r="F14">
        <v>1</v>
      </c>
      <c r="G14" s="3">
        <v>0.09</v>
      </c>
      <c r="H14" s="47">
        <v>1</v>
      </c>
      <c r="M14" s="16"/>
    </row>
    <row r="15" spans="1:13" ht="12">
      <c r="A15" s="77" t="s">
        <v>292</v>
      </c>
      <c r="B15" s="12" t="s">
        <v>5</v>
      </c>
      <c r="C15" s="2" t="s">
        <v>14</v>
      </c>
      <c r="D15" s="22" t="s">
        <v>383</v>
      </c>
      <c r="E15" s="14">
        <v>1</v>
      </c>
      <c r="F15" s="14">
        <v>1</v>
      </c>
      <c r="G15" s="15">
        <v>0.09</v>
      </c>
      <c r="H15" s="47">
        <v>4</v>
      </c>
      <c r="J15" s="30"/>
      <c r="M15" s="16"/>
    </row>
    <row r="16" spans="1:13" ht="12">
      <c r="A16" s="77" t="s">
        <v>284</v>
      </c>
      <c r="B16" s="12" t="s">
        <v>5</v>
      </c>
      <c r="C16" s="2" t="s">
        <v>14</v>
      </c>
      <c r="D16" s="22" t="s">
        <v>384</v>
      </c>
      <c r="E16" s="14">
        <v>1</v>
      </c>
      <c r="F16" s="14">
        <v>1</v>
      </c>
      <c r="G16" s="15">
        <v>0.09</v>
      </c>
      <c r="H16" s="47">
        <v>1</v>
      </c>
      <c r="J16" s="30"/>
      <c r="M16" s="16"/>
    </row>
    <row r="17" spans="1:13" ht="12">
      <c r="A17" s="77" t="s">
        <v>289</v>
      </c>
      <c r="B17" s="12" t="s">
        <v>5</v>
      </c>
      <c r="C17" s="2" t="s">
        <v>14</v>
      </c>
      <c r="D17" s="22" t="s">
        <v>388</v>
      </c>
      <c r="E17" s="14">
        <v>1</v>
      </c>
      <c r="F17" s="14">
        <v>1</v>
      </c>
      <c r="G17" s="15">
        <v>0.09</v>
      </c>
      <c r="H17" s="47">
        <v>1</v>
      </c>
      <c r="J17" s="30"/>
      <c r="M17" s="16"/>
    </row>
    <row r="18" spans="1:13" ht="12">
      <c r="A18" s="77" t="s">
        <v>302</v>
      </c>
      <c r="B18" s="12" t="s">
        <v>5</v>
      </c>
      <c r="C18" s="2" t="s">
        <v>14</v>
      </c>
      <c r="D18" s="22" t="s">
        <v>389</v>
      </c>
      <c r="E18" s="14">
        <v>1</v>
      </c>
      <c r="F18" s="14">
        <v>1</v>
      </c>
      <c r="G18" s="15">
        <v>0.09</v>
      </c>
      <c r="H18" s="47">
        <v>1</v>
      </c>
      <c r="J18" s="30"/>
      <c r="M18" s="16"/>
    </row>
    <row r="19" spans="1:13" ht="12">
      <c r="A19" s="77" t="s">
        <v>334</v>
      </c>
      <c r="B19" s="12" t="s">
        <v>5</v>
      </c>
      <c r="C19" s="2" t="s">
        <v>14</v>
      </c>
      <c r="D19" s="22" t="s">
        <v>12</v>
      </c>
      <c r="E19">
        <v>1</v>
      </c>
      <c r="F19">
        <v>1</v>
      </c>
      <c r="G19" s="3">
        <v>0.09</v>
      </c>
      <c r="H19" s="47">
        <v>1</v>
      </c>
      <c r="J19" s="30"/>
      <c r="M19" s="16"/>
    </row>
    <row r="20" spans="1:13" ht="12">
      <c r="A20" s="77" t="s">
        <v>286</v>
      </c>
      <c r="B20" s="12" t="s">
        <v>5</v>
      </c>
      <c r="C20" s="2" t="s">
        <v>14</v>
      </c>
      <c r="D20" s="22" t="s">
        <v>392</v>
      </c>
      <c r="E20" s="14">
        <v>1</v>
      </c>
      <c r="F20" s="14">
        <v>1</v>
      </c>
      <c r="G20" s="15">
        <v>0.09</v>
      </c>
      <c r="H20" s="47">
        <v>1</v>
      </c>
      <c r="I20" s="15"/>
      <c r="J20" s="30"/>
      <c r="K20" s="15"/>
      <c r="M20" s="16"/>
    </row>
    <row r="21" spans="1:13" ht="12">
      <c r="A21" s="77" t="s">
        <v>299</v>
      </c>
      <c r="B21" s="12" t="s">
        <v>5</v>
      </c>
      <c r="C21" s="2" t="s">
        <v>14</v>
      </c>
      <c r="D21" s="22" t="s">
        <v>132</v>
      </c>
      <c r="E21">
        <v>1</v>
      </c>
      <c r="F21">
        <v>1</v>
      </c>
      <c r="G21" s="3">
        <v>0.09</v>
      </c>
      <c r="H21" s="47">
        <v>1</v>
      </c>
      <c r="M21" s="16"/>
    </row>
    <row r="22" spans="1:13" ht="12">
      <c r="A22" s="77" t="s">
        <v>282</v>
      </c>
      <c r="B22" s="12" t="s">
        <v>5</v>
      </c>
      <c r="C22" s="2" t="s">
        <v>14</v>
      </c>
      <c r="D22" s="22" t="s">
        <v>397</v>
      </c>
      <c r="E22" s="14">
        <v>1</v>
      </c>
      <c r="F22" s="14">
        <v>1</v>
      </c>
      <c r="G22" s="15">
        <v>0.09</v>
      </c>
      <c r="H22" s="47">
        <v>1</v>
      </c>
      <c r="M22" s="16"/>
    </row>
    <row r="23" spans="1:13" ht="12">
      <c r="A23" s="77" t="s">
        <v>298</v>
      </c>
      <c r="B23" s="12" t="s">
        <v>5</v>
      </c>
      <c r="C23" s="2" t="s">
        <v>14</v>
      </c>
      <c r="D23" s="22" t="s">
        <v>399</v>
      </c>
      <c r="E23" s="14">
        <v>1</v>
      </c>
      <c r="F23" s="14">
        <v>1</v>
      </c>
      <c r="G23" s="15">
        <v>0.09</v>
      </c>
      <c r="H23" s="47">
        <v>2</v>
      </c>
      <c r="M23" s="16"/>
    </row>
    <row r="24" spans="1:12" s="14" customFormat="1" ht="25.5">
      <c r="A24" s="25" t="s">
        <v>312</v>
      </c>
      <c r="B24" s="20"/>
      <c r="C24" s="21"/>
      <c r="D24" s="22"/>
      <c r="G24" s="15"/>
      <c r="H24" s="30"/>
      <c r="I24" s="15"/>
      <c r="J24" s="30"/>
      <c r="K24" s="15"/>
      <c r="L24" s="17" t="s">
        <v>44</v>
      </c>
    </row>
    <row r="25" spans="1:12" s="14" customFormat="1" ht="12">
      <c r="A25" s="54" t="s">
        <v>310</v>
      </c>
      <c r="B25" s="12" t="s">
        <v>5</v>
      </c>
      <c r="C25" s="2" t="s">
        <v>14</v>
      </c>
      <c r="D25" s="22" t="s">
        <v>369</v>
      </c>
      <c r="E25" s="14">
        <v>1</v>
      </c>
      <c r="F25" s="14">
        <v>1</v>
      </c>
      <c r="G25" s="15">
        <v>0.09</v>
      </c>
      <c r="H25" s="40">
        <v>4</v>
      </c>
      <c r="I25" s="3">
        <f aca="true" t="shared" si="0" ref="I25:I72">PRODUCT(H25,G25)</f>
        <v>0.36</v>
      </c>
      <c r="J25" s="51">
        <v>10</v>
      </c>
      <c r="K25" s="3">
        <f aca="true" t="shared" si="1" ref="K25:K33">PRODUCT(J25,G25)</f>
        <v>0.8999999999999999</v>
      </c>
      <c r="L25" s="17"/>
    </row>
    <row r="26" spans="1:12" s="14" customFormat="1" ht="12">
      <c r="A26" s="54" t="s">
        <v>83</v>
      </c>
      <c r="B26" s="12" t="s">
        <v>5</v>
      </c>
      <c r="C26" s="2" t="s">
        <v>14</v>
      </c>
      <c r="D26" s="22" t="s">
        <v>92</v>
      </c>
      <c r="E26" s="14">
        <v>1</v>
      </c>
      <c r="F26" s="14">
        <v>1</v>
      </c>
      <c r="G26" s="15">
        <v>0.09</v>
      </c>
      <c r="H26" s="47">
        <v>5</v>
      </c>
      <c r="I26" s="3">
        <f t="shared" si="0"/>
        <v>0.44999999999999996</v>
      </c>
      <c r="J26" s="51">
        <v>15</v>
      </c>
      <c r="K26" s="3">
        <f t="shared" si="1"/>
        <v>1.3499999999999999</v>
      </c>
      <c r="L26" s="17"/>
    </row>
    <row r="27" spans="1:12" s="14" customFormat="1" ht="12">
      <c r="A27" s="54" t="s">
        <v>311</v>
      </c>
      <c r="B27" s="12" t="s">
        <v>5</v>
      </c>
      <c r="C27" s="2" t="s">
        <v>14</v>
      </c>
      <c r="D27" s="22" t="s">
        <v>370</v>
      </c>
      <c r="E27" s="14">
        <v>1</v>
      </c>
      <c r="F27" s="14">
        <v>1</v>
      </c>
      <c r="G27" s="15">
        <v>0.09</v>
      </c>
      <c r="H27" s="47">
        <v>2</v>
      </c>
      <c r="I27" s="3">
        <f t="shared" si="0"/>
        <v>0.18</v>
      </c>
      <c r="J27" s="51">
        <v>10</v>
      </c>
      <c r="K27" s="3">
        <f t="shared" si="1"/>
        <v>0.8999999999999999</v>
      </c>
      <c r="L27" s="17"/>
    </row>
    <row r="28" spans="1:12" s="14" customFormat="1" ht="12">
      <c r="A28" s="74" t="s">
        <v>84</v>
      </c>
      <c r="B28" s="12" t="s">
        <v>5</v>
      </c>
      <c r="C28" s="2" t="s">
        <v>14</v>
      </c>
      <c r="D28" s="22" t="s">
        <v>93</v>
      </c>
      <c r="E28" s="14">
        <v>1</v>
      </c>
      <c r="F28" s="14">
        <v>1</v>
      </c>
      <c r="G28" s="15">
        <v>0.09</v>
      </c>
      <c r="H28" s="47">
        <v>1</v>
      </c>
      <c r="I28" s="3">
        <f t="shared" si="0"/>
        <v>0.09</v>
      </c>
      <c r="J28" s="51">
        <v>5</v>
      </c>
      <c r="K28" s="3">
        <f t="shared" si="1"/>
        <v>0.44999999999999996</v>
      </c>
      <c r="L28" s="17"/>
    </row>
    <row r="29" spans="1:12" s="14" customFormat="1" ht="12">
      <c r="A29" s="74" t="s">
        <v>313</v>
      </c>
      <c r="B29" s="12" t="s">
        <v>5</v>
      </c>
      <c r="C29" s="2" t="s">
        <v>14</v>
      </c>
      <c r="D29" s="22" t="s">
        <v>371</v>
      </c>
      <c r="E29" s="14">
        <v>1</v>
      </c>
      <c r="F29" s="14">
        <v>1</v>
      </c>
      <c r="G29" s="15">
        <v>0.09</v>
      </c>
      <c r="H29" s="47">
        <v>1</v>
      </c>
      <c r="I29" s="3">
        <f t="shared" si="0"/>
        <v>0.09</v>
      </c>
      <c r="J29" s="51">
        <v>5</v>
      </c>
      <c r="K29" s="3">
        <f t="shared" si="1"/>
        <v>0.44999999999999996</v>
      </c>
      <c r="L29" s="17"/>
    </row>
    <row r="30" spans="1:12" s="14" customFormat="1" ht="12">
      <c r="A30" s="54" t="s">
        <v>314</v>
      </c>
      <c r="B30" s="12" t="s">
        <v>5</v>
      </c>
      <c r="C30" s="2" t="s">
        <v>14</v>
      </c>
      <c r="D30" s="22" t="s">
        <v>372</v>
      </c>
      <c r="E30" s="14">
        <v>1</v>
      </c>
      <c r="F30" s="14">
        <v>1</v>
      </c>
      <c r="G30" s="15">
        <v>0.09</v>
      </c>
      <c r="H30" s="47">
        <v>3</v>
      </c>
      <c r="I30" s="3">
        <f t="shared" si="0"/>
        <v>0.27</v>
      </c>
      <c r="J30" s="51">
        <v>10</v>
      </c>
      <c r="K30" s="3">
        <f t="shared" si="1"/>
        <v>0.8999999999999999</v>
      </c>
      <c r="L30" s="17"/>
    </row>
    <row r="31" spans="1:12" s="14" customFormat="1" ht="12">
      <c r="A31" s="54" t="s">
        <v>315</v>
      </c>
      <c r="B31" s="12" t="s">
        <v>5</v>
      </c>
      <c r="C31" s="2" t="s">
        <v>14</v>
      </c>
      <c r="D31" s="22" t="s">
        <v>373</v>
      </c>
      <c r="E31" s="14">
        <v>1</v>
      </c>
      <c r="F31" s="14">
        <v>1</v>
      </c>
      <c r="G31" s="15">
        <v>0.09</v>
      </c>
      <c r="H31" s="47">
        <v>4</v>
      </c>
      <c r="I31" s="3">
        <f t="shared" si="0"/>
        <v>0.36</v>
      </c>
      <c r="J31" s="51">
        <v>10</v>
      </c>
      <c r="K31" s="3">
        <f t="shared" si="1"/>
        <v>0.8999999999999999</v>
      </c>
      <c r="L31" s="17"/>
    </row>
    <row r="32" spans="1:12" s="14" customFormat="1" ht="12">
      <c r="A32" s="54" t="s">
        <v>316</v>
      </c>
      <c r="B32" s="12" t="s">
        <v>5</v>
      </c>
      <c r="C32" s="2" t="s">
        <v>14</v>
      </c>
      <c r="D32" s="22" t="s">
        <v>374</v>
      </c>
      <c r="E32" s="14">
        <v>1</v>
      </c>
      <c r="F32" s="14">
        <v>1</v>
      </c>
      <c r="G32" s="15">
        <v>0.09</v>
      </c>
      <c r="H32" s="47">
        <v>7</v>
      </c>
      <c r="I32" s="3">
        <f t="shared" si="0"/>
        <v>0.63</v>
      </c>
      <c r="J32" s="51">
        <v>15</v>
      </c>
      <c r="K32" s="3">
        <f t="shared" si="1"/>
        <v>1.3499999999999999</v>
      </c>
      <c r="L32" s="17"/>
    </row>
    <row r="33" spans="1:12" s="14" customFormat="1" ht="12">
      <c r="A33" s="74" t="s">
        <v>317</v>
      </c>
      <c r="B33" s="12" t="s">
        <v>5</v>
      </c>
      <c r="C33" s="2" t="s">
        <v>14</v>
      </c>
      <c r="D33" s="22" t="s">
        <v>375</v>
      </c>
      <c r="E33" s="14">
        <v>1</v>
      </c>
      <c r="F33" s="14">
        <v>1</v>
      </c>
      <c r="G33" s="15">
        <v>0.09</v>
      </c>
      <c r="H33" s="47">
        <v>10</v>
      </c>
      <c r="I33" s="3">
        <f t="shared" si="0"/>
        <v>0.8999999999999999</v>
      </c>
      <c r="J33" s="51">
        <v>22</v>
      </c>
      <c r="K33" s="3">
        <f t="shared" si="1"/>
        <v>1.98</v>
      </c>
      <c r="L33" s="17"/>
    </row>
    <row r="34" spans="1:13" ht="12">
      <c r="A34" s="24" t="s">
        <v>4</v>
      </c>
      <c r="B34" s="12" t="s">
        <v>5</v>
      </c>
      <c r="C34" s="2" t="s">
        <v>14</v>
      </c>
      <c r="D34" s="22" t="s">
        <v>10</v>
      </c>
      <c r="E34">
        <v>1</v>
      </c>
      <c r="F34">
        <v>1</v>
      </c>
      <c r="G34" s="15">
        <v>0.09</v>
      </c>
      <c r="H34" s="47">
        <v>9</v>
      </c>
      <c r="I34" s="3">
        <f t="shared" si="0"/>
        <v>0.8099999999999999</v>
      </c>
      <c r="J34" s="43" t="s">
        <v>94</v>
      </c>
      <c r="K34" s="3">
        <f>PRODUCT(J34,0)</f>
        <v>0</v>
      </c>
      <c r="M34" s="16"/>
    </row>
    <row r="35" spans="1:13" s="14" customFormat="1" ht="12">
      <c r="A35" s="74" t="s">
        <v>300</v>
      </c>
      <c r="B35" s="12" t="s">
        <v>5</v>
      </c>
      <c r="C35" s="2" t="s">
        <v>14</v>
      </c>
      <c r="D35" s="22" t="s">
        <v>376</v>
      </c>
      <c r="E35" s="14">
        <v>1</v>
      </c>
      <c r="F35" s="14">
        <v>1</v>
      </c>
      <c r="G35" s="15">
        <v>0.09</v>
      </c>
      <c r="H35" s="47">
        <v>1</v>
      </c>
      <c r="I35" s="3">
        <f t="shared" si="0"/>
        <v>0.09</v>
      </c>
      <c r="J35" s="51">
        <v>5</v>
      </c>
      <c r="K35" s="3">
        <f>PRODUCT(J35,G35)</f>
        <v>0.44999999999999996</v>
      </c>
      <c r="L35" s="17"/>
      <c r="M35" s="18"/>
    </row>
    <row r="36" spans="1:13" ht="12">
      <c r="A36" s="24" t="s">
        <v>318</v>
      </c>
      <c r="B36" s="12" t="s">
        <v>5</v>
      </c>
      <c r="C36" s="2" t="s">
        <v>14</v>
      </c>
      <c r="D36" s="22" t="s">
        <v>377</v>
      </c>
      <c r="E36" s="14">
        <v>1</v>
      </c>
      <c r="F36" s="14">
        <v>1</v>
      </c>
      <c r="G36" s="15">
        <v>0.09</v>
      </c>
      <c r="H36" s="47">
        <v>1</v>
      </c>
      <c r="I36" s="3">
        <f t="shared" si="0"/>
        <v>0.09</v>
      </c>
      <c r="J36" s="43"/>
      <c r="K36" s="3">
        <f>PRODUCT(J36,G36)</f>
        <v>0.09</v>
      </c>
      <c r="M36" s="16"/>
    </row>
    <row r="37" spans="1:13" ht="12">
      <c r="A37" s="75" t="s">
        <v>85</v>
      </c>
      <c r="B37" s="12" t="s">
        <v>5</v>
      </c>
      <c r="C37" s="2" t="s">
        <v>14</v>
      </c>
      <c r="D37" s="22" t="s">
        <v>95</v>
      </c>
      <c r="E37">
        <v>1</v>
      </c>
      <c r="F37">
        <v>1</v>
      </c>
      <c r="G37" s="3">
        <v>0.09</v>
      </c>
      <c r="H37" s="47">
        <v>2</v>
      </c>
      <c r="I37" s="3">
        <f t="shared" si="0"/>
        <v>0.18</v>
      </c>
      <c r="J37" s="51">
        <v>10</v>
      </c>
      <c r="K37" s="3">
        <f>PRODUCT(J37,G37)</f>
        <v>0.8999999999999999</v>
      </c>
      <c r="M37" s="16"/>
    </row>
    <row r="38" spans="1:13" ht="12">
      <c r="A38" s="75" t="s">
        <v>320</v>
      </c>
      <c r="B38" s="12" t="s">
        <v>5</v>
      </c>
      <c r="C38" s="2" t="s">
        <v>14</v>
      </c>
      <c r="D38" s="22" t="s">
        <v>378</v>
      </c>
      <c r="E38" s="14">
        <v>1</v>
      </c>
      <c r="F38" s="14">
        <v>1</v>
      </c>
      <c r="G38" s="15">
        <v>0.09</v>
      </c>
      <c r="H38" s="47">
        <v>1</v>
      </c>
      <c r="I38" s="3">
        <f t="shared" si="0"/>
        <v>0.09</v>
      </c>
      <c r="J38" s="51">
        <v>5</v>
      </c>
      <c r="K38" s="3">
        <f>PRODUCT(J38,G38)</f>
        <v>0.44999999999999996</v>
      </c>
      <c r="M38" s="16"/>
    </row>
    <row r="39" spans="1:13" ht="12">
      <c r="A39" s="24" t="s">
        <v>401</v>
      </c>
      <c r="B39" s="12" t="s">
        <v>5</v>
      </c>
      <c r="C39" s="2" t="s">
        <v>14</v>
      </c>
      <c r="D39" s="22" t="s">
        <v>400</v>
      </c>
      <c r="E39" s="14">
        <v>1</v>
      </c>
      <c r="F39" s="14">
        <v>1</v>
      </c>
      <c r="G39" s="15">
        <v>0.09</v>
      </c>
      <c r="H39" s="47">
        <v>2</v>
      </c>
      <c r="I39" s="3">
        <f t="shared" si="0"/>
        <v>0.18</v>
      </c>
      <c r="J39" s="51">
        <v>10</v>
      </c>
      <c r="K39" s="3">
        <f>PRODUCT(J39,G39)</f>
        <v>0.8999999999999999</v>
      </c>
      <c r="M39" s="16"/>
    </row>
    <row r="40" spans="1:13" ht="12">
      <c r="A40" s="24" t="s">
        <v>86</v>
      </c>
      <c r="B40" s="12" t="s">
        <v>5</v>
      </c>
      <c r="C40" s="2" t="s">
        <v>14</v>
      </c>
      <c r="D40" s="22" t="s">
        <v>96</v>
      </c>
      <c r="E40">
        <v>1</v>
      </c>
      <c r="F40">
        <v>1</v>
      </c>
      <c r="G40" s="3">
        <v>0.09</v>
      </c>
      <c r="H40" s="47">
        <v>1</v>
      </c>
      <c r="I40" s="3">
        <f t="shared" si="0"/>
        <v>0.09</v>
      </c>
      <c r="J40" s="43" t="s">
        <v>94</v>
      </c>
      <c r="K40" s="3">
        <f>PRODUCT(J40,0)</f>
        <v>0</v>
      </c>
      <c r="M40" s="16"/>
    </row>
    <row r="41" spans="1:13" ht="12">
      <c r="A41" s="24" t="s">
        <v>87</v>
      </c>
      <c r="B41" s="12" t="s">
        <v>5</v>
      </c>
      <c r="C41" s="2" t="s">
        <v>14</v>
      </c>
      <c r="D41" s="22" t="s">
        <v>97</v>
      </c>
      <c r="E41">
        <v>1</v>
      </c>
      <c r="F41">
        <v>1</v>
      </c>
      <c r="G41" s="3">
        <v>0.09</v>
      </c>
      <c r="H41" s="47">
        <v>2</v>
      </c>
      <c r="I41" s="3">
        <f t="shared" si="0"/>
        <v>0.18</v>
      </c>
      <c r="J41" s="51">
        <v>10</v>
      </c>
      <c r="K41" s="3">
        <f>PRODUCT(J41,G41)</f>
        <v>0.8999999999999999</v>
      </c>
      <c r="M41" s="16"/>
    </row>
    <row r="42" spans="1:13" ht="12">
      <c r="A42" s="75" t="s">
        <v>319</v>
      </c>
      <c r="B42" s="12" t="s">
        <v>5</v>
      </c>
      <c r="C42" s="2" t="s">
        <v>14</v>
      </c>
      <c r="D42" s="22" t="s">
        <v>379</v>
      </c>
      <c r="E42" s="14">
        <v>1</v>
      </c>
      <c r="F42" s="14">
        <v>1</v>
      </c>
      <c r="G42" s="15">
        <v>0.09</v>
      </c>
      <c r="H42" s="47">
        <v>3</v>
      </c>
      <c r="I42" s="3">
        <f t="shared" si="0"/>
        <v>0.27</v>
      </c>
      <c r="J42" s="51">
        <v>10</v>
      </c>
      <c r="K42" s="3">
        <f>PRODUCT(J42,G42)</f>
        <v>0.8999999999999999</v>
      </c>
      <c r="L42" s="17"/>
      <c r="M42" s="16"/>
    </row>
    <row r="43" spans="1:13" ht="12">
      <c r="A43" s="24" t="s">
        <v>127</v>
      </c>
      <c r="B43" s="12" t="s">
        <v>5</v>
      </c>
      <c r="C43" s="2" t="s">
        <v>14</v>
      </c>
      <c r="D43" s="22" t="s">
        <v>128</v>
      </c>
      <c r="E43">
        <v>1</v>
      </c>
      <c r="F43">
        <v>1</v>
      </c>
      <c r="G43" s="3">
        <v>0.09</v>
      </c>
      <c r="H43" s="47">
        <v>4</v>
      </c>
      <c r="I43" s="3">
        <f t="shared" si="0"/>
        <v>0.36</v>
      </c>
      <c r="J43" s="51">
        <v>10</v>
      </c>
      <c r="K43" s="3">
        <f>PRODUCT(J43,G43)</f>
        <v>0.8999999999999999</v>
      </c>
      <c r="M43" s="16"/>
    </row>
    <row r="44" spans="1:13" ht="12">
      <c r="A44" s="24" t="s">
        <v>321</v>
      </c>
      <c r="B44" s="12" t="s">
        <v>5</v>
      </c>
      <c r="C44" s="2" t="s">
        <v>14</v>
      </c>
      <c r="D44" s="22" t="s">
        <v>380</v>
      </c>
      <c r="E44" s="14">
        <v>1</v>
      </c>
      <c r="F44" s="14">
        <v>1</v>
      </c>
      <c r="G44" s="15">
        <v>0.09</v>
      </c>
      <c r="H44" s="47">
        <v>1</v>
      </c>
      <c r="I44" s="3">
        <f t="shared" si="0"/>
        <v>0.09</v>
      </c>
      <c r="J44" s="51">
        <v>5</v>
      </c>
      <c r="K44" s="3">
        <f>PRODUCT(J44,G44)</f>
        <v>0.44999999999999996</v>
      </c>
      <c r="M44" s="16"/>
    </row>
    <row r="45" spans="1:13" ht="12">
      <c r="A45" s="24" t="s">
        <v>88</v>
      </c>
      <c r="B45" s="12" t="s">
        <v>5</v>
      </c>
      <c r="C45" s="2" t="s">
        <v>14</v>
      </c>
      <c r="D45" s="22" t="s">
        <v>98</v>
      </c>
      <c r="E45">
        <v>1</v>
      </c>
      <c r="F45">
        <v>1</v>
      </c>
      <c r="G45" s="3">
        <v>0.09</v>
      </c>
      <c r="H45" s="47">
        <v>16</v>
      </c>
      <c r="I45" s="3">
        <f t="shared" si="0"/>
        <v>1.44</v>
      </c>
      <c r="J45" s="43" t="s">
        <v>94</v>
      </c>
      <c r="K45" s="3">
        <f>PRODUCT(J45,0)</f>
        <v>0</v>
      </c>
      <c r="L45" s="8" t="s">
        <v>309</v>
      </c>
      <c r="M45" s="16"/>
    </row>
    <row r="46" spans="1:13" ht="12">
      <c r="A46" s="75" t="s">
        <v>322</v>
      </c>
      <c r="B46" s="12" t="s">
        <v>5</v>
      </c>
      <c r="C46" s="2" t="s">
        <v>14</v>
      </c>
      <c r="D46" s="22" t="s">
        <v>381</v>
      </c>
      <c r="E46" s="14">
        <v>1</v>
      </c>
      <c r="F46" s="14">
        <v>1</v>
      </c>
      <c r="G46" s="15">
        <v>0.09</v>
      </c>
      <c r="H46" s="47">
        <v>2</v>
      </c>
      <c r="I46" s="3">
        <f t="shared" si="0"/>
        <v>0.18</v>
      </c>
      <c r="J46" s="51">
        <v>10</v>
      </c>
      <c r="K46" s="3">
        <f>PRODUCT(J46,G46)</f>
        <v>0.8999999999999999</v>
      </c>
      <c r="M46" s="16"/>
    </row>
    <row r="47" spans="1:13" ht="12">
      <c r="A47" s="75" t="s">
        <v>323</v>
      </c>
      <c r="B47" s="12" t="s">
        <v>5</v>
      </c>
      <c r="C47" s="2" t="s">
        <v>14</v>
      </c>
      <c r="D47" s="22" t="s">
        <v>129</v>
      </c>
      <c r="E47">
        <v>1</v>
      </c>
      <c r="F47">
        <v>1</v>
      </c>
      <c r="G47" s="3">
        <v>0.09</v>
      </c>
      <c r="H47" s="47">
        <v>1</v>
      </c>
      <c r="I47" s="3">
        <f t="shared" si="0"/>
        <v>0.09</v>
      </c>
      <c r="J47" s="51">
        <v>5</v>
      </c>
      <c r="K47" s="3">
        <f>PRODUCT(J47,G47)</f>
        <v>0.44999999999999996</v>
      </c>
      <c r="M47" s="16"/>
    </row>
    <row r="48" spans="1:13" ht="12">
      <c r="A48" s="24" t="s">
        <v>89</v>
      </c>
      <c r="B48" s="12" t="s">
        <v>5</v>
      </c>
      <c r="C48" s="2" t="s">
        <v>14</v>
      </c>
      <c r="D48" s="22" t="s">
        <v>99</v>
      </c>
      <c r="E48">
        <v>1</v>
      </c>
      <c r="F48">
        <v>1</v>
      </c>
      <c r="G48" s="3">
        <v>0.09</v>
      </c>
      <c r="H48" s="47">
        <v>6</v>
      </c>
      <c r="I48" s="3">
        <f t="shared" si="0"/>
        <v>0.54</v>
      </c>
      <c r="J48" s="43" t="s">
        <v>94</v>
      </c>
      <c r="K48" s="3">
        <f>PRODUCT(J48,0)</f>
        <v>0</v>
      </c>
      <c r="L48" s="8" t="s">
        <v>27</v>
      </c>
      <c r="M48" s="16"/>
    </row>
    <row r="49" spans="1:13" ht="12">
      <c r="A49" s="24" t="s">
        <v>131</v>
      </c>
      <c r="B49" s="12" t="s">
        <v>5</v>
      </c>
      <c r="C49" s="2" t="s">
        <v>14</v>
      </c>
      <c r="D49" s="22" t="s">
        <v>130</v>
      </c>
      <c r="E49">
        <v>1</v>
      </c>
      <c r="F49">
        <v>1</v>
      </c>
      <c r="G49" s="3">
        <v>0.09</v>
      </c>
      <c r="H49" s="47">
        <v>2</v>
      </c>
      <c r="I49" s="3">
        <f t="shared" si="0"/>
        <v>0.18</v>
      </c>
      <c r="J49" s="51">
        <v>10</v>
      </c>
      <c r="K49" s="3">
        <f>PRODUCT(J49,G49)</f>
        <v>0.8999999999999999</v>
      </c>
      <c r="M49" s="16"/>
    </row>
    <row r="50" spans="1:13" ht="12">
      <c r="A50" s="24" t="s">
        <v>324</v>
      </c>
      <c r="B50" s="12" t="s">
        <v>5</v>
      </c>
      <c r="C50" s="2" t="s">
        <v>14</v>
      </c>
      <c r="D50" s="22" t="s">
        <v>382</v>
      </c>
      <c r="E50" s="14">
        <v>1</v>
      </c>
      <c r="F50" s="14">
        <v>1</v>
      </c>
      <c r="G50" s="15">
        <v>0.09</v>
      </c>
      <c r="H50" s="47">
        <v>12</v>
      </c>
      <c r="I50" s="3">
        <f t="shared" si="0"/>
        <v>1.08</v>
      </c>
      <c r="J50" s="51">
        <v>25</v>
      </c>
      <c r="K50" s="3">
        <f>PRODUCT(J50,G50)</f>
        <v>2.25</v>
      </c>
      <c r="M50" s="16"/>
    </row>
    <row r="51" spans="1:13" ht="12">
      <c r="A51" s="24" t="s">
        <v>55</v>
      </c>
      <c r="B51" s="12" t="s">
        <v>5</v>
      </c>
      <c r="C51" s="2" t="s">
        <v>14</v>
      </c>
      <c r="D51" s="22" t="s">
        <v>60</v>
      </c>
      <c r="E51">
        <v>1</v>
      </c>
      <c r="F51">
        <v>1</v>
      </c>
      <c r="G51" s="3">
        <v>0.09</v>
      </c>
      <c r="H51" s="47">
        <v>1</v>
      </c>
      <c r="I51" s="3">
        <f t="shared" si="0"/>
        <v>0.09</v>
      </c>
      <c r="J51" s="43" t="s">
        <v>94</v>
      </c>
      <c r="K51" s="3">
        <f>PRODUCT(J51,0)</f>
        <v>0</v>
      </c>
      <c r="M51" s="16"/>
    </row>
    <row r="52" spans="1:13" ht="12">
      <c r="A52" s="75" t="s">
        <v>325</v>
      </c>
      <c r="B52" s="12" t="s">
        <v>5</v>
      </c>
      <c r="C52" s="2" t="s">
        <v>14</v>
      </c>
      <c r="D52" s="22" t="s">
        <v>383</v>
      </c>
      <c r="E52" s="14">
        <v>1</v>
      </c>
      <c r="F52" s="14">
        <v>1</v>
      </c>
      <c r="G52" s="15">
        <v>0.09</v>
      </c>
      <c r="H52" s="47">
        <v>4</v>
      </c>
      <c r="I52" s="3">
        <f t="shared" si="0"/>
        <v>0.36</v>
      </c>
      <c r="J52" s="51">
        <v>10</v>
      </c>
      <c r="K52" s="3">
        <f aca="true" t="shared" si="2" ref="K52:K60">PRODUCT(J52,G52)</f>
        <v>0.8999999999999999</v>
      </c>
      <c r="M52" s="16"/>
    </row>
    <row r="53" spans="1:13" ht="12">
      <c r="A53" s="75" t="s">
        <v>326</v>
      </c>
      <c r="B53" s="12" t="s">
        <v>5</v>
      </c>
      <c r="C53" s="2" t="s">
        <v>14</v>
      </c>
      <c r="D53" s="22" t="s">
        <v>384</v>
      </c>
      <c r="E53" s="14">
        <v>1</v>
      </c>
      <c r="F53" s="14">
        <v>1</v>
      </c>
      <c r="G53" s="15">
        <v>0.09</v>
      </c>
      <c r="H53" s="47">
        <v>7</v>
      </c>
      <c r="I53" s="3">
        <f t="shared" si="0"/>
        <v>0.63</v>
      </c>
      <c r="J53" s="51">
        <v>15</v>
      </c>
      <c r="K53" s="3">
        <f t="shared" si="2"/>
        <v>1.3499999999999999</v>
      </c>
      <c r="M53" s="16"/>
    </row>
    <row r="54" spans="1:13" ht="12">
      <c r="A54" s="24" t="s">
        <v>327</v>
      </c>
      <c r="B54" s="12" t="s">
        <v>5</v>
      </c>
      <c r="C54" s="2" t="s">
        <v>14</v>
      </c>
      <c r="D54" s="22" t="s">
        <v>385</v>
      </c>
      <c r="E54" s="14">
        <v>1</v>
      </c>
      <c r="F54" s="14">
        <v>1</v>
      </c>
      <c r="G54" s="15">
        <v>0.09</v>
      </c>
      <c r="H54" s="47">
        <v>18</v>
      </c>
      <c r="I54" s="3">
        <f t="shared" si="0"/>
        <v>1.6199999999999999</v>
      </c>
      <c r="J54" s="51">
        <v>200</v>
      </c>
      <c r="K54" s="3">
        <f t="shared" si="2"/>
        <v>18</v>
      </c>
      <c r="M54" s="16"/>
    </row>
    <row r="55" spans="1:13" ht="12">
      <c r="A55" s="24" t="s">
        <v>328</v>
      </c>
      <c r="B55" s="12" t="s">
        <v>5</v>
      </c>
      <c r="C55" s="2" t="s">
        <v>14</v>
      </c>
      <c r="D55" s="22" t="s">
        <v>386</v>
      </c>
      <c r="E55" s="14">
        <v>1</v>
      </c>
      <c r="F55" s="14">
        <v>1</v>
      </c>
      <c r="G55" s="15">
        <v>0.09</v>
      </c>
      <c r="H55" s="47">
        <v>2</v>
      </c>
      <c r="I55" s="3">
        <f t="shared" si="0"/>
        <v>0.18</v>
      </c>
      <c r="J55" s="30">
        <v>10</v>
      </c>
      <c r="K55" s="3">
        <f t="shared" si="2"/>
        <v>0.8999999999999999</v>
      </c>
      <c r="M55" s="16"/>
    </row>
    <row r="56" spans="1:13" ht="12">
      <c r="A56" s="24" t="s">
        <v>329</v>
      </c>
      <c r="B56" s="12" t="s">
        <v>5</v>
      </c>
      <c r="C56" s="2" t="s">
        <v>14</v>
      </c>
      <c r="D56" s="22" t="s">
        <v>387</v>
      </c>
      <c r="E56" s="14">
        <v>1</v>
      </c>
      <c r="F56" s="14">
        <v>1</v>
      </c>
      <c r="G56" s="15">
        <v>0.09</v>
      </c>
      <c r="H56" s="47">
        <v>1</v>
      </c>
      <c r="I56" s="3">
        <f t="shared" si="0"/>
        <v>0.09</v>
      </c>
      <c r="J56" s="30">
        <v>5</v>
      </c>
      <c r="K56" s="3">
        <f t="shared" si="2"/>
        <v>0.44999999999999996</v>
      </c>
      <c r="M56" s="16"/>
    </row>
    <row r="57" spans="1:13" ht="12">
      <c r="A57" s="75" t="s">
        <v>330</v>
      </c>
      <c r="B57" s="12" t="s">
        <v>5</v>
      </c>
      <c r="C57" s="2" t="s">
        <v>14</v>
      </c>
      <c r="D57" s="22" t="s">
        <v>388</v>
      </c>
      <c r="E57" s="14">
        <v>1</v>
      </c>
      <c r="F57" s="14">
        <v>1</v>
      </c>
      <c r="G57" s="15">
        <v>0.09</v>
      </c>
      <c r="H57" s="47">
        <v>1</v>
      </c>
      <c r="I57" s="3">
        <f t="shared" si="0"/>
        <v>0.09</v>
      </c>
      <c r="J57" s="30">
        <v>5</v>
      </c>
      <c r="K57" s="3">
        <f t="shared" si="2"/>
        <v>0.44999999999999996</v>
      </c>
      <c r="M57" s="16"/>
    </row>
    <row r="58" spans="1:13" ht="12">
      <c r="A58" s="75" t="s">
        <v>331</v>
      </c>
      <c r="B58" s="12" t="s">
        <v>5</v>
      </c>
      <c r="C58" s="2" t="s">
        <v>14</v>
      </c>
      <c r="D58" s="22" t="s">
        <v>389</v>
      </c>
      <c r="E58" s="14">
        <v>1</v>
      </c>
      <c r="F58" s="14">
        <v>1</v>
      </c>
      <c r="G58" s="15">
        <v>0.09</v>
      </c>
      <c r="H58" s="47">
        <v>2</v>
      </c>
      <c r="I58" s="3">
        <f t="shared" si="0"/>
        <v>0.18</v>
      </c>
      <c r="J58" s="30">
        <v>10</v>
      </c>
      <c r="K58" s="3">
        <f t="shared" si="2"/>
        <v>0.8999999999999999</v>
      </c>
      <c r="M58" s="16"/>
    </row>
    <row r="59" spans="1:13" ht="12">
      <c r="A59" s="24" t="s">
        <v>332</v>
      </c>
      <c r="B59" s="12" t="s">
        <v>5</v>
      </c>
      <c r="C59" s="2" t="s">
        <v>14</v>
      </c>
      <c r="D59" s="22" t="s">
        <v>390</v>
      </c>
      <c r="E59" s="14">
        <v>1</v>
      </c>
      <c r="F59" s="14">
        <v>1</v>
      </c>
      <c r="G59" s="15">
        <v>0.09</v>
      </c>
      <c r="H59" s="47">
        <v>1</v>
      </c>
      <c r="I59" s="3">
        <f t="shared" si="0"/>
        <v>0.09</v>
      </c>
      <c r="J59" s="30">
        <v>5</v>
      </c>
      <c r="K59" s="3">
        <f t="shared" si="2"/>
        <v>0.44999999999999996</v>
      </c>
      <c r="M59" s="16"/>
    </row>
    <row r="60" spans="1:13" ht="12">
      <c r="A60" s="24" t="s">
        <v>333</v>
      </c>
      <c r="B60" s="12" t="s">
        <v>5</v>
      </c>
      <c r="C60" s="2" t="s">
        <v>14</v>
      </c>
      <c r="D60" s="22" t="s">
        <v>391</v>
      </c>
      <c r="E60" s="14">
        <v>1</v>
      </c>
      <c r="F60" s="14">
        <v>1</v>
      </c>
      <c r="G60" s="15">
        <v>0.09</v>
      </c>
      <c r="H60" s="47">
        <v>3</v>
      </c>
      <c r="I60" s="3">
        <f t="shared" si="0"/>
        <v>0.27</v>
      </c>
      <c r="J60" s="30">
        <v>10</v>
      </c>
      <c r="K60" s="3">
        <f t="shared" si="2"/>
        <v>0.8999999999999999</v>
      </c>
      <c r="M60" s="16"/>
    </row>
    <row r="61" spans="1:13" ht="12">
      <c r="A61" s="75" t="s">
        <v>335</v>
      </c>
      <c r="B61" s="12" t="s">
        <v>5</v>
      </c>
      <c r="C61" s="2" t="s">
        <v>14</v>
      </c>
      <c r="D61" s="22" t="s">
        <v>12</v>
      </c>
      <c r="E61">
        <v>1</v>
      </c>
      <c r="F61">
        <v>1</v>
      </c>
      <c r="G61" s="3">
        <v>0.09</v>
      </c>
      <c r="H61" s="47">
        <v>34</v>
      </c>
      <c r="I61" s="3">
        <f t="shared" si="0"/>
        <v>3.06</v>
      </c>
      <c r="J61" s="43" t="s">
        <v>94</v>
      </c>
      <c r="K61" s="3">
        <f>PRODUCT(J61,0)</f>
        <v>0</v>
      </c>
      <c r="M61" s="16"/>
    </row>
    <row r="62" spans="1:13" ht="12">
      <c r="A62" s="75" t="s">
        <v>337</v>
      </c>
      <c r="B62" s="12" t="s">
        <v>5</v>
      </c>
      <c r="C62" s="2" t="s">
        <v>14</v>
      </c>
      <c r="D62" s="22" t="s">
        <v>392</v>
      </c>
      <c r="E62" s="14">
        <v>1</v>
      </c>
      <c r="F62" s="14">
        <v>1</v>
      </c>
      <c r="G62" s="15">
        <v>0.09</v>
      </c>
      <c r="H62" s="47">
        <v>1</v>
      </c>
      <c r="I62" s="3">
        <f t="shared" si="0"/>
        <v>0.09</v>
      </c>
      <c r="J62" s="30">
        <v>5</v>
      </c>
      <c r="K62" s="3">
        <f aca="true" t="shared" si="3" ref="K62:K72">PRODUCT(J62,G62)</f>
        <v>0.44999999999999996</v>
      </c>
      <c r="M62" s="16"/>
    </row>
    <row r="63" spans="1:13" ht="12">
      <c r="A63" s="24" t="s">
        <v>336</v>
      </c>
      <c r="B63" s="12" t="s">
        <v>5</v>
      </c>
      <c r="C63" s="2" t="s">
        <v>14</v>
      </c>
      <c r="D63" s="22" t="s">
        <v>396</v>
      </c>
      <c r="E63" s="14">
        <v>1</v>
      </c>
      <c r="F63" s="14">
        <v>1</v>
      </c>
      <c r="G63" s="15">
        <v>0.09</v>
      </c>
      <c r="H63" s="47">
        <v>1</v>
      </c>
      <c r="I63" s="3">
        <f t="shared" si="0"/>
        <v>0.09</v>
      </c>
      <c r="J63" s="30">
        <v>5</v>
      </c>
      <c r="K63" s="3">
        <f t="shared" si="3"/>
        <v>0.44999999999999996</v>
      </c>
      <c r="M63" s="16"/>
    </row>
    <row r="64" spans="1:13" ht="12">
      <c r="A64" s="24" t="s">
        <v>338</v>
      </c>
      <c r="B64" s="12" t="s">
        <v>5</v>
      </c>
      <c r="C64" s="2" t="s">
        <v>14</v>
      </c>
      <c r="D64" s="22" t="s">
        <v>393</v>
      </c>
      <c r="E64" s="14">
        <v>1</v>
      </c>
      <c r="F64" s="14">
        <v>1</v>
      </c>
      <c r="G64" s="15">
        <v>0.09</v>
      </c>
      <c r="H64" s="47">
        <v>1</v>
      </c>
      <c r="I64" s="3">
        <f t="shared" si="0"/>
        <v>0.09</v>
      </c>
      <c r="J64" s="30">
        <v>5</v>
      </c>
      <c r="K64" s="3">
        <f t="shared" si="3"/>
        <v>0.44999999999999996</v>
      </c>
      <c r="M64" s="16"/>
    </row>
    <row r="65" spans="1:13" ht="12">
      <c r="A65" s="75" t="s">
        <v>339</v>
      </c>
      <c r="B65" s="12" t="s">
        <v>5</v>
      </c>
      <c r="C65" s="2" t="s">
        <v>14</v>
      </c>
      <c r="D65" s="22" t="s">
        <v>132</v>
      </c>
      <c r="E65">
        <v>1</v>
      </c>
      <c r="F65">
        <v>1</v>
      </c>
      <c r="G65" s="3">
        <v>0.09</v>
      </c>
      <c r="H65" s="47">
        <v>3</v>
      </c>
      <c r="I65" s="3">
        <f t="shared" si="0"/>
        <v>0.27</v>
      </c>
      <c r="J65" s="28">
        <v>10</v>
      </c>
      <c r="K65" s="3">
        <f t="shared" si="3"/>
        <v>0.8999999999999999</v>
      </c>
      <c r="M65" s="16"/>
    </row>
    <row r="66" spans="1:13" ht="12">
      <c r="A66" s="24" t="s">
        <v>341</v>
      </c>
      <c r="B66" s="12" t="s">
        <v>5</v>
      </c>
      <c r="C66" s="2" t="s">
        <v>14</v>
      </c>
      <c r="D66" s="22" t="s">
        <v>394</v>
      </c>
      <c r="E66" s="14">
        <v>1</v>
      </c>
      <c r="F66" s="14">
        <v>1</v>
      </c>
      <c r="G66" s="15">
        <v>0.09</v>
      </c>
      <c r="H66" s="47">
        <v>1</v>
      </c>
      <c r="I66" s="3">
        <f t="shared" si="0"/>
        <v>0.09</v>
      </c>
      <c r="J66" s="28">
        <v>5</v>
      </c>
      <c r="K66" s="3">
        <f t="shared" si="3"/>
        <v>0.44999999999999996</v>
      </c>
      <c r="M66" s="16"/>
    </row>
    <row r="67" spans="1:13" ht="12">
      <c r="A67" s="24" t="s">
        <v>342</v>
      </c>
      <c r="B67" s="12" t="s">
        <v>5</v>
      </c>
      <c r="C67" s="2" t="s">
        <v>14</v>
      </c>
      <c r="D67" s="22" t="s">
        <v>395</v>
      </c>
      <c r="E67" s="14">
        <v>1</v>
      </c>
      <c r="F67" s="14">
        <v>1</v>
      </c>
      <c r="G67" s="15">
        <v>0.09</v>
      </c>
      <c r="H67" s="47">
        <v>4</v>
      </c>
      <c r="I67" s="3">
        <f t="shared" si="0"/>
        <v>0.36</v>
      </c>
      <c r="J67" s="28">
        <v>10</v>
      </c>
      <c r="K67" s="3">
        <f t="shared" si="3"/>
        <v>0.8999999999999999</v>
      </c>
      <c r="M67" s="16"/>
    </row>
    <row r="68" spans="1:13" ht="12">
      <c r="A68" s="75" t="s">
        <v>340</v>
      </c>
      <c r="B68" s="12" t="s">
        <v>5</v>
      </c>
      <c r="C68" s="2" t="s">
        <v>14</v>
      </c>
      <c r="D68" s="22" t="s">
        <v>397</v>
      </c>
      <c r="E68" s="14">
        <v>1</v>
      </c>
      <c r="F68" s="14">
        <v>1</v>
      </c>
      <c r="G68" s="15">
        <v>0.09</v>
      </c>
      <c r="H68" s="47">
        <v>6</v>
      </c>
      <c r="I68" s="3">
        <f t="shared" si="0"/>
        <v>0.54</v>
      </c>
      <c r="J68" s="28">
        <v>15</v>
      </c>
      <c r="K68" s="3">
        <f t="shared" si="3"/>
        <v>1.3499999999999999</v>
      </c>
      <c r="M68" s="16"/>
    </row>
    <row r="69" spans="1:13" ht="12">
      <c r="A69" s="24" t="s">
        <v>343</v>
      </c>
      <c r="B69" s="12" t="s">
        <v>5</v>
      </c>
      <c r="C69" s="2" t="s">
        <v>14</v>
      </c>
      <c r="D69" s="22" t="s">
        <v>398</v>
      </c>
      <c r="E69" s="14">
        <v>1</v>
      </c>
      <c r="F69" s="14">
        <v>1</v>
      </c>
      <c r="G69" s="15">
        <v>0.09</v>
      </c>
      <c r="H69" s="47">
        <v>2</v>
      </c>
      <c r="I69" s="3">
        <f t="shared" si="0"/>
        <v>0.18</v>
      </c>
      <c r="J69" s="28">
        <v>10</v>
      </c>
      <c r="K69" s="3">
        <f t="shared" si="3"/>
        <v>0.8999999999999999</v>
      </c>
      <c r="M69" s="16"/>
    </row>
    <row r="70" spans="1:13" ht="12">
      <c r="A70" s="75" t="s">
        <v>344</v>
      </c>
      <c r="B70" s="12" t="s">
        <v>5</v>
      </c>
      <c r="C70" s="2" t="s">
        <v>14</v>
      </c>
      <c r="D70" s="22" t="s">
        <v>399</v>
      </c>
      <c r="E70" s="14">
        <v>1</v>
      </c>
      <c r="F70" s="14">
        <v>1</v>
      </c>
      <c r="G70" s="15">
        <v>0.09</v>
      </c>
      <c r="H70" s="47">
        <v>2</v>
      </c>
      <c r="I70" s="3">
        <f t="shared" si="0"/>
        <v>0.18</v>
      </c>
      <c r="J70" s="28">
        <v>10</v>
      </c>
      <c r="K70" s="3">
        <f t="shared" si="3"/>
        <v>0.8999999999999999</v>
      </c>
      <c r="M70" s="16"/>
    </row>
    <row r="71" spans="1:13" ht="12">
      <c r="A71" s="24" t="s">
        <v>348</v>
      </c>
      <c r="B71" s="12" t="s">
        <v>5</v>
      </c>
      <c r="C71" s="2" t="s">
        <v>14</v>
      </c>
      <c r="D71" s="22" t="s">
        <v>101</v>
      </c>
      <c r="E71">
        <v>1</v>
      </c>
      <c r="F71">
        <v>1</v>
      </c>
      <c r="G71" s="3">
        <v>0.09</v>
      </c>
      <c r="H71" s="47">
        <v>11</v>
      </c>
      <c r="I71" s="3">
        <f t="shared" si="0"/>
        <v>0.99</v>
      </c>
      <c r="J71" s="28">
        <v>25</v>
      </c>
      <c r="K71" s="3">
        <f t="shared" si="3"/>
        <v>2.25</v>
      </c>
      <c r="M71" s="16"/>
    </row>
    <row r="72" spans="1:13" s="14" customFormat="1" ht="12">
      <c r="A72" s="24" t="s">
        <v>345</v>
      </c>
      <c r="B72" s="12" t="s">
        <v>5</v>
      </c>
      <c r="C72" s="2" t="s">
        <v>403</v>
      </c>
      <c r="D72" s="26" t="s">
        <v>402</v>
      </c>
      <c r="E72" s="14">
        <v>1</v>
      </c>
      <c r="F72" s="14">
        <v>1</v>
      </c>
      <c r="G72" s="15">
        <v>0.22</v>
      </c>
      <c r="H72" s="47">
        <v>5</v>
      </c>
      <c r="I72" s="3">
        <f t="shared" si="0"/>
        <v>1.1</v>
      </c>
      <c r="J72" s="30">
        <v>12</v>
      </c>
      <c r="K72" s="3">
        <f t="shared" si="3"/>
        <v>2.64</v>
      </c>
      <c r="L72" s="17"/>
      <c r="M72" s="18"/>
    </row>
    <row r="73" spans="2:13" s="14" customFormat="1" ht="12">
      <c r="B73" s="20"/>
      <c r="C73" s="21"/>
      <c r="D73" s="22"/>
      <c r="G73" s="15"/>
      <c r="H73" s="44"/>
      <c r="I73" s="15"/>
      <c r="J73" s="30"/>
      <c r="K73" s="15"/>
      <c r="L73" s="17"/>
      <c r="M73" s="18"/>
    </row>
    <row r="74" spans="1:13" s="14" customFormat="1" ht="12.75">
      <c r="A74" s="19" t="s">
        <v>349</v>
      </c>
      <c r="B74" s="20"/>
      <c r="C74" s="21"/>
      <c r="D74" s="22"/>
      <c r="G74" s="15"/>
      <c r="H74" s="44"/>
      <c r="I74" s="15"/>
      <c r="J74" s="30"/>
      <c r="K74" s="15"/>
      <c r="L74" s="17"/>
      <c r="M74" s="18"/>
    </row>
    <row r="75" spans="1:13" s="14" customFormat="1" ht="12">
      <c r="A75" s="33" t="s">
        <v>350</v>
      </c>
      <c r="B75" s="20" t="s">
        <v>5</v>
      </c>
      <c r="C75" s="21" t="s">
        <v>347</v>
      </c>
      <c r="D75" s="26" t="s">
        <v>346</v>
      </c>
      <c r="E75" s="14">
        <v>1</v>
      </c>
      <c r="F75" s="14">
        <v>1</v>
      </c>
      <c r="G75" s="15">
        <v>0.23</v>
      </c>
      <c r="H75" s="47">
        <v>6</v>
      </c>
      <c r="I75" s="3">
        <f>PRODUCT(H75,G75)</f>
        <v>1.3800000000000001</v>
      </c>
      <c r="J75" s="51">
        <v>15</v>
      </c>
      <c r="K75" s="3">
        <f>PRODUCT(J75,G75)</f>
        <v>3.45</v>
      </c>
      <c r="L75" s="17"/>
      <c r="M75" s="18" t="s">
        <v>351</v>
      </c>
    </row>
    <row r="76" spans="2:13" s="14" customFormat="1" ht="12">
      <c r="B76" s="20"/>
      <c r="C76" s="21"/>
      <c r="D76" s="22"/>
      <c r="G76" s="15"/>
      <c r="H76" s="44"/>
      <c r="I76" s="15"/>
      <c r="J76" s="30"/>
      <c r="K76" s="15"/>
      <c r="L76" s="17"/>
      <c r="M76" s="18"/>
    </row>
    <row r="77" spans="1:13" s="14" customFormat="1" ht="12.75">
      <c r="A77" s="19" t="s">
        <v>203</v>
      </c>
      <c r="B77" s="20"/>
      <c r="C77" s="21"/>
      <c r="D77" s="22"/>
      <c r="G77" s="15"/>
      <c r="H77" s="44"/>
      <c r="I77" s="15"/>
      <c r="J77" s="30"/>
      <c r="K77" s="15"/>
      <c r="L77" s="17"/>
      <c r="M77" s="18"/>
    </row>
    <row r="78" spans="1:13" s="14" customFormat="1" ht="12">
      <c r="A78" s="24" t="s">
        <v>204</v>
      </c>
      <c r="B78" s="12" t="s">
        <v>202</v>
      </c>
      <c r="C78" s="21" t="s">
        <v>27</v>
      </c>
      <c r="D78" s="26" t="s">
        <v>205</v>
      </c>
      <c r="E78" s="14">
        <v>1</v>
      </c>
      <c r="F78" s="14">
        <v>1</v>
      </c>
      <c r="G78" s="15">
        <v>2.5</v>
      </c>
      <c r="H78" s="47">
        <v>1</v>
      </c>
      <c r="I78" s="3">
        <f>PRODUCT(H78,G78)</f>
        <v>2.5</v>
      </c>
      <c r="J78" s="43" t="s">
        <v>94</v>
      </c>
      <c r="K78" s="3">
        <v>0</v>
      </c>
      <c r="L78" s="17"/>
      <c r="M78" s="18"/>
    </row>
    <row r="79" spans="1:12" s="14" customFormat="1" ht="12">
      <c r="A79" s="31"/>
      <c r="B79" s="20"/>
      <c r="C79" s="21"/>
      <c r="D79" s="26"/>
      <c r="G79" s="15"/>
      <c r="H79" s="30"/>
      <c r="I79" s="15"/>
      <c r="J79" s="30"/>
      <c r="K79" s="15"/>
      <c r="L79" s="17"/>
    </row>
    <row r="80" spans="1:12" s="27" customFormat="1" ht="12">
      <c r="A80" s="32" t="s">
        <v>62</v>
      </c>
      <c r="B80" s="36"/>
      <c r="C80" s="37"/>
      <c r="D80" s="38"/>
      <c r="G80" s="39"/>
      <c r="H80" s="40"/>
      <c r="I80" s="39"/>
      <c r="J80" s="40"/>
      <c r="K80" s="39">
        <f>SUM(K25:K79)</f>
        <v>59.01000000000001</v>
      </c>
      <c r="L80" s="41"/>
    </row>
    <row r="81" spans="1:12" s="27" customFormat="1" ht="12">
      <c r="A81" s="32" t="s">
        <v>63</v>
      </c>
      <c r="B81" s="36"/>
      <c r="C81" s="37"/>
      <c r="D81" s="42"/>
      <c r="G81" s="39"/>
      <c r="H81" s="40"/>
      <c r="I81" s="39"/>
      <c r="J81" s="40"/>
      <c r="K81" s="39">
        <f>SUM(K80)</f>
        <v>59.01000000000001</v>
      </c>
      <c r="L81" s="41"/>
    </row>
    <row r="82" spans="1:12" s="14" customFormat="1" ht="12">
      <c r="A82" s="31"/>
      <c r="B82" s="12"/>
      <c r="C82" s="21"/>
      <c r="D82" s="22"/>
      <c r="G82" s="15"/>
      <c r="H82" s="30"/>
      <c r="I82" s="15"/>
      <c r="J82" s="30"/>
      <c r="K82" s="15"/>
      <c r="L82" s="17"/>
    </row>
    <row r="83" spans="1:12" s="5" customFormat="1" ht="12.75">
      <c r="A83" s="4" t="s">
        <v>25</v>
      </c>
      <c r="B83" s="13"/>
      <c r="C83" s="6"/>
      <c r="D83" s="11"/>
      <c r="G83" s="7"/>
      <c r="H83" s="29"/>
      <c r="I83" s="7"/>
      <c r="J83" s="29"/>
      <c r="K83" s="7"/>
      <c r="L83" s="9"/>
    </row>
    <row r="84" spans="1:12" ht="25.5">
      <c r="A84" s="1" t="s">
        <v>104</v>
      </c>
      <c r="L84" s="8" t="s">
        <v>45</v>
      </c>
    </row>
    <row r="85" spans="1:13" ht="12">
      <c r="A85" s="33" t="s">
        <v>18</v>
      </c>
      <c r="B85" s="12" t="s">
        <v>5</v>
      </c>
      <c r="C85" s="2" t="s">
        <v>14</v>
      </c>
      <c r="D85" s="26" t="s">
        <v>102</v>
      </c>
      <c r="E85">
        <v>1</v>
      </c>
      <c r="F85">
        <v>1</v>
      </c>
      <c r="G85" s="3">
        <v>0.22</v>
      </c>
      <c r="H85" s="40">
        <v>6</v>
      </c>
      <c r="I85" s="3">
        <f>PRODUCT(H85,G85)</f>
        <v>1.32</v>
      </c>
      <c r="J85" s="51">
        <v>13</v>
      </c>
      <c r="K85" s="3">
        <f>PRODUCT(J85,G85)</f>
        <v>2.86</v>
      </c>
      <c r="M85" t="s">
        <v>215</v>
      </c>
    </row>
    <row r="86" spans="1:13" ht="12">
      <c r="A86" s="24" t="s">
        <v>19</v>
      </c>
      <c r="B86" s="12" t="s">
        <v>5</v>
      </c>
      <c r="C86" s="2" t="s">
        <v>14</v>
      </c>
      <c r="D86" s="26" t="s">
        <v>57</v>
      </c>
      <c r="E86">
        <v>1</v>
      </c>
      <c r="F86">
        <v>1</v>
      </c>
      <c r="G86" s="3">
        <v>0.24</v>
      </c>
      <c r="H86" s="40">
        <v>10</v>
      </c>
      <c r="I86" s="3">
        <f>PRODUCT(H86,G86)</f>
        <v>2.4</v>
      </c>
      <c r="J86" s="51">
        <v>21</v>
      </c>
      <c r="K86" s="3">
        <f>PRODUCT(J86,G86)</f>
        <v>5.04</v>
      </c>
      <c r="M86" s="16" t="s">
        <v>61</v>
      </c>
    </row>
    <row r="87" spans="1:13" ht="12">
      <c r="A87" s="24" t="s">
        <v>90</v>
      </c>
      <c r="B87" s="12" t="s">
        <v>5</v>
      </c>
      <c r="C87" s="2" t="s">
        <v>14</v>
      </c>
      <c r="D87" s="26" t="s">
        <v>103</v>
      </c>
      <c r="E87">
        <v>1</v>
      </c>
      <c r="F87">
        <v>1</v>
      </c>
      <c r="G87" s="3">
        <v>0.35</v>
      </c>
      <c r="H87" s="40">
        <v>2</v>
      </c>
      <c r="I87" s="3">
        <f>PRODUCT(H87,G87)</f>
        <v>0.7</v>
      </c>
      <c r="J87" s="51">
        <v>5</v>
      </c>
      <c r="K87" s="3">
        <f>PRODUCT(J87,G87)</f>
        <v>1.75</v>
      </c>
      <c r="M87" s="16" t="s">
        <v>216</v>
      </c>
    </row>
    <row r="88" spans="1:13" ht="12">
      <c r="A88" s="14"/>
      <c r="D88" s="26"/>
      <c r="H88" s="30"/>
      <c r="M88" s="16"/>
    </row>
    <row r="89" spans="1:13" ht="12.75">
      <c r="A89" s="19" t="s">
        <v>214</v>
      </c>
      <c r="D89" s="26"/>
      <c r="H89" s="30"/>
      <c r="M89" s="16"/>
    </row>
    <row r="90" spans="1:13" ht="12">
      <c r="A90" s="33" t="s">
        <v>213</v>
      </c>
      <c r="B90" s="12" t="s">
        <v>5</v>
      </c>
      <c r="C90" s="2" t="s">
        <v>106</v>
      </c>
      <c r="D90" s="26" t="s">
        <v>105</v>
      </c>
      <c r="E90">
        <v>1</v>
      </c>
      <c r="F90">
        <v>1</v>
      </c>
      <c r="G90" s="3">
        <v>1.48</v>
      </c>
      <c r="H90" s="40">
        <v>2</v>
      </c>
      <c r="I90" s="3">
        <f>PRODUCT(H90,G90)</f>
        <v>2.96</v>
      </c>
      <c r="J90" s="51">
        <v>5</v>
      </c>
      <c r="K90" s="3">
        <f>PRODUCT(J90,G90)</f>
        <v>7.4</v>
      </c>
      <c r="M90" t="s">
        <v>212</v>
      </c>
    </row>
    <row r="91" spans="1:12" s="14" customFormat="1" ht="12">
      <c r="A91" s="31"/>
      <c r="B91" s="20"/>
      <c r="C91" s="21"/>
      <c r="D91" s="26"/>
      <c r="G91" s="15"/>
      <c r="H91" s="30"/>
      <c r="I91" s="15"/>
      <c r="J91" s="30"/>
      <c r="K91" s="15"/>
      <c r="L91" s="17"/>
    </row>
    <row r="92" spans="1:12" s="14" customFormat="1" ht="12.75">
      <c r="A92" s="19" t="s">
        <v>240</v>
      </c>
      <c r="B92" s="20"/>
      <c r="C92" s="21"/>
      <c r="D92" s="26"/>
      <c r="G92" s="15"/>
      <c r="H92" s="30"/>
      <c r="I92" s="15"/>
      <c r="J92" s="30"/>
      <c r="K92" s="15"/>
      <c r="L92" s="17"/>
    </row>
    <row r="93" spans="1:13" ht="12">
      <c r="A93" s="33" t="s">
        <v>218</v>
      </c>
      <c r="B93" s="12" t="s">
        <v>5</v>
      </c>
      <c r="C93" s="2" t="s">
        <v>220</v>
      </c>
      <c r="D93" s="23" t="s">
        <v>219</v>
      </c>
      <c r="E93">
        <v>1</v>
      </c>
      <c r="F93">
        <v>1</v>
      </c>
      <c r="G93" s="3">
        <v>0.25</v>
      </c>
      <c r="H93" s="40">
        <v>2</v>
      </c>
      <c r="I93" s="3">
        <f aca="true" t="shared" si="4" ref="I93:I99">PRODUCT(H93,G93)</f>
        <v>0.5</v>
      </c>
      <c r="J93" s="51">
        <v>5</v>
      </c>
      <c r="K93" s="3">
        <f>PRODUCT(J93,G93)</f>
        <v>1.25</v>
      </c>
      <c r="M93" s="16" t="s">
        <v>235</v>
      </c>
    </row>
    <row r="94" spans="1:13" ht="12">
      <c r="A94" s="33" t="s">
        <v>222</v>
      </c>
      <c r="B94" s="12" t="s">
        <v>5</v>
      </c>
      <c r="C94" s="2" t="s">
        <v>220</v>
      </c>
      <c r="D94" s="26" t="s">
        <v>221</v>
      </c>
      <c r="E94">
        <v>1</v>
      </c>
      <c r="F94">
        <v>1</v>
      </c>
      <c r="G94" s="3">
        <v>0.25</v>
      </c>
      <c r="H94" s="40">
        <v>6</v>
      </c>
      <c r="I94" s="3">
        <f t="shared" si="4"/>
        <v>1.5</v>
      </c>
      <c r="J94" s="51">
        <v>13</v>
      </c>
      <c r="K94" s="3">
        <f>PRODUCT(J94,0.21)</f>
        <v>2.73</v>
      </c>
      <c r="L94" s="8" t="s">
        <v>223</v>
      </c>
      <c r="M94" t="s">
        <v>224</v>
      </c>
    </row>
    <row r="95" spans="1:13" ht="12">
      <c r="A95" s="33" t="s">
        <v>227</v>
      </c>
      <c r="B95" s="12" t="s">
        <v>5</v>
      </c>
      <c r="C95" s="2" t="s">
        <v>220</v>
      </c>
      <c r="D95" s="26" t="s">
        <v>225</v>
      </c>
      <c r="E95">
        <v>1</v>
      </c>
      <c r="F95">
        <v>1</v>
      </c>
      <c r="G95" s="3">
        <v>0.25</v>
      </c>
      <c r="H95" s="40">
        <v>1</v>
      </c>
      <c r="I95" s="3">
        <f t="shared" si="4"/>
        <v>0.25</v>
      </c>
      <c r="J95" s="51">
        <v>5</v>
      </c>
      <c r="K95" s="3">
        <f>PRODUCT(J95,G95)</f>
        <v>1.25</v>
      </c>
      <c r="M95" t="s">
        <v>228</v>
      </c>
    </row>
    <row r="96" spans="1:13" ht="12">
      <c r="A96" s="33" t="s">
        <v>229</v>
      </c>
      <c r="B96" s="12" t="s">
        <v>5</v>
      </c>
      <c r="C96" s="2" t="s">
        <v>220</v>
      </c>
      <c r="D96" s="26" t="s">
        <v>226</v>
      </c>
      <c r="E96">
        <v>1</v>
      </c>
      <c r="F96">
        <v>1</v>
      </c>
      <c r="G96" s="3">
        <v>0.25</v>
      </c>
      <c r="H96" s="40">
        <v>1</v>
      </c>
      <c r="I96" s="3">
        <f t="shared" si="4"/>
        <v>0.25</v>
      </c>
      <c r="J96" s="51">
        <v>5</v>
      </c>
      <c r="K96" s="3">
        <f>PRODUCT(J96,G96)</f>
        <v>1.25</v>
      </c>
      <c r="M96" t="s">
        <v>230</v>
      </c>
    </row>
    <row r="97" spans="1:13" ht="12">
      <c r="A97" s="33" t="s">
        <v>231</v>
      </c>
      <c r="B97" s="12" t="s">
        <v>5</v>
      </c>
      <c r="C97" s="2" t="s">
        <v>220</v>
      </c>
      <c r="D97" s="26" t="s">
        <v>232</v>
      </c>
      <c r="E97">
        <v>1</v>
      </c>
      <c r="F97">
        <v>1</v>
      </c>
      <c r="G97" s="3">
        <v>0.25</v>
      </c>
      <c r="H97" s="40">
        <v>5</v>
      </c>
      <c r="I97" s="3">
        <f t="shared" si="4"/>
        <v>1.25</v>
      </c>
      <c r="J97" s="51">
        <v>13</v>
      </c>
      <c r="K97" s="3">
        <f>PRODUCT(J97,0.21)</f>
        <v>2.73</v>
      </c>
      <c r="L97" s="8" t="s">
        <v>223</v>
      </c>
      <c r="M97" s="16" t="s">
        <v>236</v>
      </c>
    </row>
    <row r="98" spans="1:13" ht="12">
      <c r="A98" s="33" t="s">
        <v>125</v>
      </c>
      <c r="B98" s="12" t="s">
        <v>5</v>
      </c>
      <c r="C98" s="2" t="s">
        <v>220</v>
      </c>
      <c r="D98" s="26" t="s">
        <v>233</v>
      </c>
      <c r="E98">
        <v>1</v>
      </c>
      <c r="F98">
        <v>1</v>
      </c>
      <c r="G98" s="3">
        <v>0.25</v>
      </c>
      <c r="H98" s="40">
        <v>3</v>
      </c>
      <c r="I98" s="3">
        <f t="shared" si="4"/>
        <v>0.75</v>
      </c>
      <c r="J98" s="51">
        <v>10</v>
      </c>
      <c r="K98" s="3">
        <f>PRODUCT(J98,0.23)</f>
        <v>2.3000000000000003</v>
      </c>
      <c r="L98" s="8" t="s">
        <v>223</v>
      </c>
      <c r="M98" t="s">
        <v>234</v>
      </c>
    </row>
    <row r="99" spans="1:13" ht="12">
      <c r="A99" s="33" t="s">
        <v>237</v>
      </c>
      <c r="B99" s="12" t="s">
        <v>5</v>
      </c>
      <c r="C99" s="2" t="s">
        <v>220</v>
      </c>
      <c r="D99" s="26" t="s">
        <v>238</v>
      </c>
      <c r="E99">
        <v>1</v>
      </c>
      <c r="F99">
        <v>1</v>
      </c>
      <c r="G99" s="3">
        <v>0.61</v>
      </c>
      <c r="H99" s="40">
        <v>3</v>
      </c>
      <c r="I99" s="3">
        <f t="shared" si="4"/>
        <v>1.83</v>
      </c>
      <c r="J99" s="51">
        <v>10</v>
      </c>
      <c r="K99" s="3">
        <f>PRODUCT(J99,0.5)</f>
        <v>5</v>
      </c>
      <c r="L99" s="8" t="s">
        <v>223</v>
      </c>
      <c r="M99" t="s">
        <v>239</v>
      </c>
    </row>
    <row r="100" spans="1:12" s="14" customFormat="1" ht="12">
      <c r="A100" s="31"/>
      <c r="B100" s="20"/>
      <c r="C100" s="21"/>
      <c r="D100" s="26"/>
      <c r="G100" s="15"/>
      <c r="H100" s="30"/>
      <c r="I100" s="15"/>
      <c r="J100" s="30"/>
      <c r="K100" s="15"/>
      <c r="L100" s="17"/>
    </row>
    <row r="101" spans="1:12" s="14" customFormat="1" ht="12.75">
      <c r="A101" s="19" t="s">
        <v>243</v>
      </c>
      <c r="B101" s="20"/>
      <c r="C101" s="21"/>
      <c r="D101" s="26"/>
      <c r="G101" s="15"/>
      <c r="H101" s="30"/>
      <c r="I101" s="15"/>
      <c r="J101" s="30"/>
      <c r="K101" s="15"/>
      <c r="L101" s="17"/>
    </row>
    <row r="102" spans="1:13" ht="12">
      <c r="A102" s="33" t="s">
        <v>242</v>
      </c>
      <c r="B102" s="12" t="s">
        <v>5</v>
      </c>
      <c r="C102" s="2" t="s">
        <v>14</v>
      </c>
      <c r="D102" s="23" t="s">
        <v>241</v>
      </c>
      <c r="E102">
        <v>1</v>
      </c>
      <c r="F102">
        <v>1</v>
      </c>
      <c r="G102" s="3">
        <v>0.22</v>
      </c>
      <c r="H102" s="40">
        <v>2</v>
      </c>
      <c r="I102" s="3">
        <f>PRODUCT(H102,G102)</f>
        <v>0.44</v>
      </c>
      <c r="J102" s="51">
        <v>5</v>
      </c>
      <c r="K102" s="3">
        <f>PRODUCT(J102,G102)</f>
        <v>1.1</v>
      </c>
      <c r="M102" s="16" t="s">
        <v>235</v>
      </c>
    </row>
    <row r="103" spans="1:13" s="14" customFormat="1" ht="12">
      <c r="A103" s="31"/>
      <c r="B103" s="20"/>
      <c r="C103" s="21"/>
      <c r="D103" s="26"/>
      <c r="G103" s="15"/>
      <c r="H103" s="30"/>
      <c r="I103" s="15"/>
      <c r="J103" s="30"/>
      <c r="K103" s="15"/>
      <c r="L103" s="17"/>
      <c r="M103" s="18"/>
    </row>
    <row r="104" spans="1:13" s="14" customFormat="1" ht="12.75">
      <c r="A104" s="19" t="s">
        <v>280</v>
      </c>
      <c r="B104" s="20"/>
      <c r="C104" s="21"/>
      <c r="D104" s="26"/>
      <c r="G104" s="15"/>
      <c r="H104" s="30"/>
      <c r="I104" s="15"/>
      <c r="J104" s="30"/>
      <c r="K104" s="15"/>
      <c r="L104" s="17"/>
      <c r="M104" s="18"/>
    </row>
    <row r="105" spans="1:13" ht="62.25">
      <c r="A105" s="33" t="s">
        <v>305</v>
      </c>
      <c r="B105" s="12" t="s">
        <v>251</v>
      </c>
      <c r="C105" s="2" t="s">
        <v>253</v>
      </c>
      <c r="D105" s="53" t="s">
        <v>277</v>
      </c>
      <c r="E105">
        <v>1</v>
      </c>
      <c r="F105">
        <v>1</v>
      </c>
      <c r="G105" s="3">
        <v>0.23</v>
      </c>
      <c r="H105" s="40">
        <v>1</v>
      </c>
      <c r="I105" s="3">
        <f aca="true" t="shared" si="5" ref="I105:I115">PRODUCT(H105,G105)</f>
        <v>0.23</v>
      </c>
      <c r="J105" s="30">
        <v>3</v>
      </c>
      <c r="K105" s="3">
        <f aca="true" t="shared" si="6" ref="K105:K113">PRODUCT(J105,G105)</f>
        <v>0.6900000000000001</v>
      </c>
      <c r="L105" s="8" t="s">
        <v>278</v>
      </c>
      <c r="M105" s="16" t="s">
        <v>279</v>
      </c>
    </row>
    <row r="106" spans="1:13" ht="12">
      <c r="A106" s="33" t="s">
        <v>294</v>
      </c>
      <c r="B106" s="12" t="s">
        <v>251</v>
      </c>
      <c r="C106" s="2" t="s">
        <v>253</v>
      </c>
      <c r="D106" s="53" t="s">
        <v>252</v>
      </c>
      <c r="E106">
        <v>1</v>
      </c>
      <c r="F106">
        <v>1</v>
      </c>
      <c r="G106" s="3">
        <v>0.63</v>
      </c>
      <c r="H106" s="40">
        <v>1</v>
      </c>
      <c r="I106" s="3">
        <f t="shared" si="5"/>
        <v>0.63</v>
      </c>
      <c r="J106" s="30">
        <v>3</v>
      </c>
      <c r="K106" s="3">
        <f t="shared" si="6"/>
        <v>1.8900000000000001</v>
      </c>
      <c r="L106" s="8" t="s">
        <v>264</v>
      </c>
      <c r="M106" s="16" t="s">
        <v>254</v>
      </c>
    </row>
    <row r="107" spans="1:13" ht="12">
      <c r="A107" s="33" t="s">
        <v>303</v>
      </c>
      <c r="B107" s="12" t="s">
        <v>251</v>
      </c>
      <c r="C107" s="2" t="s">
        <v>253</v>
      </c>
      <c r="D107" s="53" t="s">
        <v>255</v>
      </c>
      <c r="E107">
        <v>1</v>
      </c>
      <c r="F107">
        <v>1</v>
      </c>
      <c r="G107" s="3">
        <v>0.63</v>
      </c>
      <c r="H107" s="40">
        <v>1</v>
      </c>
      <c r="I107" s="3">
        <f t="shared" si="5"/>
        <v>0.63</v>
      </c>
      <c r="J107" s="30">
        <v>3</v>
      </c>
      <c r="K107" s="3">
        <f t="shared" si="6"/>
        <v>1.8900000000000001</v>
      </c>
      <c r="L107" s="8" t="s">
        <v>263</v>
      </c>
      <c r="M107" s="16" t="s">
        <v>256</v>
      </c>
    </row>
    <row r="108" spans="1:13" ht="12">
      <c r="A108" s="33" t="s">
        <v>291</v>
      </c>
      <c r="B108" s="12" t="s">
        <v>251</v>
      </c>
      <c r="C108" s="2" t="s">
        <v>253</v>
      </c>
      <c r="D108" s="23" t="s">
        <v>257</v>
      </c>
      <c r="E108">
        <v>1</v>
      </c>
      <c r="F108">
        <v>1</v>
      </c>
      <c r="G108" s="3">
        <v>0.63</v>
      </c>
      <c r="H108" s="40">
        <v>2</v>
      </c>
      <c r="I108" s="3">
        <f t="shared" si="5"/>
        <v>1.26</v>
      </c>
      <c r="J108" s="30">
        <v>5</v>
      </c>
      <c r="K108" s="3">
        <f t="shared" si="6"/>
        <v>3.15</v>
      </c>
      <c r="L108" s="8" t="s">
        <v>258</v>
      </c>
      <c r="M108" s="16" t="s">
        <v>259</v>
      </c>
    </row>
    <row r="109" spans="1:13" ht="12">
      <c r="A109" s="33" t="s">
        <v>288</v>
      </c>
      <c r="B109" s="12" t="s">
        <v>251</v>
      </c>
      <c r="C109" s="2" t="s">
        <v>253</v>
      </c>
      <c r="D109" s="53" t="s">
        <v>261</v>
      </c>
      <c r="E109">
        <v>1</v>
      </c>
      <c r="F109">
        <v>1</v>
      </c>
      <c r="G109" s="3">
        <v>0.63</v>
      </c>
      <c r="H109" s="40">
        <v>2</v>
      </c>
      <c r="I109" s="3">
        <f t="shared" si="5"/>
        <v>1.26</v>
      </c>
      <c r="J109" s="30">
        <v>5</v>
      </c>
      <c r="K109" s="3">
        <f t="shared" si="6"/>
        <v>3.15</v>
      </c>
      <c r="L109" s="8" t="s">
        <v>262</v>
      </c>
      <c r="M109" s="16" t="s">
        <v>260</v>
      </c>
    </row>
    <row r="110" spans="1:13" ht="12">
      <c r="A110" s="33" t="s">
        <v>285</v>
      </c>
      <c r="B110" s="12" t="s">
        <v>251</v>
      </c>
      <c r="C110" s="2" t="s">
        <v>253</v>
      </c>
      <c r="D110" s="53" t="s">
        <v>265</v>
      </c>
      <c r="E110">
        <v>1</v>
      </c>
      <c r="F110">
        <v>1</v>
      </c>
      <c r="G110" s="3">
        <v>0.63</v>
      </c>
      <c r="H110" s="40">
        <v>1</v>
      </c>
      <c r="I110" s="3">
        <f t="shared" si="5"/>
        <v>0.63</v>
      </c>
      <c r="J110" s="30">
        <v>3</v>
      </c>
      <c r="K110" s="3">
        <f t="shared" si="6"/>
        <v>1.8900000000000001</v>
      </c>
      <c r="L110" s="8" t="s">
        <v>266</v>
      </c>
      <c r="M110" s="16" t="s">
        <v>267</v>
      </c>
    </row>
    <row r="111" spans="1:13" ht="12">
      <c r="A111" s="33" t="s">
        <v>283</v>
      </c>
      <c r="B111" s="12" t="s">
        <v>251</v>
      </c>
      <c r="C111" s="2" t="s">
        <v>253</v>
      </c>
      <c r="D111" s="53" t="s">
        <v>268</v>
      </c>
      <c r="E111">
        <v>1</v>
      </c>
      <c r="F111">
        <v>1</v>
      </c>
      <c r="G111" s="3">
        <v>0.63</v>
      </c>
      <c r="H111" s="40">
        <v>2</v>
      </c>
      <c r="I111" s="3">
        <f t="shared" si="5"/>
        <v>1.26</v>
      </c>
      <c r="J111" s="30">
        <v>5</v>
      </c>
      <c r="K111" s="3">
        <f t="shared" si="6"/>
        <v>3.15</v>
      </c>
      <c r="L111" s="8" t="s">
        <v>269</v>
      </c>
      <c r="M111" s="16" t="s">
        <v>270</v>
      </c>
    </row>
    <row r="112" spans="1:13" ht="12">
      <c r="A112" s="33" t="s">
        <v>297</v>
      </c>
      <c r="B112" s="12" t="s">
        <v>251</v>
      </c>
      <c r="C112" s="2" t="s">
        <v>253</v>
      </c>
      <c r="D112" s="53" t="s">
        <v>271</v>
      </c>
      <c r="E112">
        <v>1</v>
      </c>
      <c r="F112">
        <v>1</v>
      </c>
      <c r="G112" s="3">
        <v>0.61</v>
      </c>
      <c r="H112" s="40">
        <v>1</v>
      </c>
      <c r="I112" s="3">
        <f t="shared" si="5"/>
        <v>0.61</v>
      </c>
      <c r="J112" s="30">
        <v>3</v>
      </c>
      <c r="K112" s="3">
        <f t="shared" si="6"/>
        <v>1.83</v>
      </c>
      <c r="L112" s="8" t="s">
        <v>272</v>
      </c>
      <c r="M112" s="16" t="s">
        <v>273</v>
      </c>
    </row>
    <row r="113" spans="1:13" ht="12">
      <c r="A113" s="33" t="s">
        <v>281</v>
      </c>
      <c r="B113" s="12" t="s">
        <v>251</v>
      </c>
      <c r="C113" s="2" t="s">
        <v>253</v>
      </c>
      <c r="D113" s="53" t="s">
        <v>274</v>
      </c>
      <c r="E113">
        <v>1</v>
      </c>
      <c r="F113">
        <v>1</v>
      </c>
      <c r="G113" s="3">
        <v>1.15</v>
      </c>
      <c r="H113" s="40">
        <v>1</v>
      </c>
      <c r="I113" s="3">
        <f t="shared" si="5"/>
        <v>1.15</v>
      </c>
      <c r="J113" s="30">
        <v>3</v>
      </c>
      <c r="K113" s="3">
        <f t="shared" si="6"/>
        <v>3.4499999999999997</v>
      </c>
      <c r="L113" s="8" t="s">
        <v>275</v>
      </c>
      <c r="M113" s="16" t="s">
        <v>276</v>
      </c>
    </row>
    <row r="114" spans="1:13" s="14" customFormat="1" ht="12.75">
      <c r="A114" s="19" t="s">
        <v>490</v>
      </c>
      <c r="B114" s="20"/>
      <c r="C114" s="21"/>
      <c r="D114" s="26"/>
      <c r="G114" s="15"/>
      <c r="H114" s="30"/>
      <c r="I114" s="15"/>
      <c r="J114" s="30"/>
      <c r="K114" s="15"/>
      <c r="L114" s="17"/>
      <c r="M114" s="18"/>
    </row>
    <row r="115" spans="1:13" ht="12">
      <c r="A115" s="33" t="s">
        <v>494</v>
      </c>
      <c r="B115" s="12" t="s">
        <v>491</v>
      </c>
      <c r="C115" s="2" t="s">
        <v>493</v>
      </c>
      <c r="D115" s="53" t="s">
        <v>496</v>
      </c>
      <c r="E115">
        <v>1</v>
      </c>
      <c r="F115">
        <v>1</v>
      </c>
      <c r="G115" s="3">
        <v>1.69</v>
      </c>
      <c r="H115" s="40">
        <v>1</v>
      </c>
      <c r="I115" s="3">
        <f t="shared" si="5"/>
        <v>1.69</v>
      </c>
      <c r="J115" s="30">
        <v>3</v>
      </c>
      <c r="K115" s="3">
        <f aca="true" t="shared" si="7" ref="K115:K123">PRODUCT(J115,G115)</f>
        <v>5.07</v>
      </c>
      <c r="M115" s="16" t="s">
        <v>279</v>
      </c>
    </row>
    <row r="116" spans="1:13" ht="12">
      <c r="A116" s="33" t="s">
        <v>294</v>
      </c>
      <c r="B116" s="12" t="s">
        <v>491</v>
      </c>
      <c r="C116" s="2" t="s">
        <v>493</v>
      </c>
      <c r="D116" s="53" t="s">
        <v>495</v>
      </c>
      <c r="E116">
        <v>1</v>
      </c>
      <c r="F116">
        <v>1</v>
      </c>
      <c r="G116" s="3">
        <v>1.69</v>
      </c>
      <c r="H116" s="40">
        <v>1</v>
      </c>
      <c r="I116" s="3">
        <f aca="true" t="shared" si="8" ref="I115:I123">PRODUCT(H116,G116)</f>
        <v>1.69</v>
      </c>
      <c r="J116" s="30">
        <v>3</v>
      </c>
      <c r="K116" s="3">
        <f t="shared" si="7"/>
        <v>5.07</v>
      </c>
      <c r="L116" s="8" t="s">
        <v>264</v>
      </c>
      <c r="M116" s="16" t="s">
        <v>254</v>
      </c>
    </row>
    <row r="117" spans="1:13" ht="12">
      <c r="A117" s="33" t="s">
        <v>303</v>
      </c>
      <c r="B117" s="12" t="s">
        <v>491</v>
      </c>
      <c r="C117" s="2" t="s">
        <v>493</v>
      </c>
      <c r="D117" s="53" t="s">
        <v>27</v>
      </c>
      <c r="E117">
        <v>1</v>
      </c>
      <c r="F117">
        <v>1</v>
      </c>
      <c r="G117" s="3" t="s">
        <v>27</v>
      </c>
      <c r="H117" s="40">
        <v>1</v>
      </c>
      <c r="I117" s="3">
        <f t="shared" si="8"/>
        <v>1</v>
      </c>
      <c r="J117" s="30">
        <v>3</v>
      </c>
      <c r="K117" s="3">
        <f t="shared" si="7"/>
        <v>3</v>
      </c>
      <c r="L117" s="8" t="s">
        <v>263</v>
      </c>
      <c r="M117" s="16" t="s">
        <v>256</v>
      </c>
    </row>
    <row r="118" spans="1:13" ht="12">
      <c r="A118" s="33" t="s">
        <v>291</v>
      </c>
      <c r="B118" s="12" t="s">
        <v>491</v>
      </c>
      <c r="C118" s="2" t="s">
        <v>493</v>
      </c>
      <c r="D118" s="23" t="s">
        <v>498</v>
      </c>
      <c r="E118">
        <v>1</v>
      </c>
      <c r="F118">
        <v>1</v>
      </c>
      <c r="G118" s="3">
        <v>1.69</v>
      </c>
      <c r="H118" s="40">
        <v>2</v>
      </c>
      <c r="I118" s="3">
        <f t="shared" si="8"/>
        <v>3.38</v>
      </c>
      <c r="J118" s="30">
        <v>5</v>
      </c>
      <c r="K118" s="3">
        <f t="shared" si="7"/>
        <v>8.45</v>
      </c>
      <c r="L118" s="8" t="s">
        <v>258</v>
      </c>
      <c r="M118" s="16" t="s">
        <v>259</v>
      </c>
    </row>
    <row r="119" spans="1:13" ht="12">
      <c r="A119" s="33" t="s">
        <v>288</v>
      </c>
      <c r="B119" s="12" t="s">
        <v>491</v>
      </c>
      <c r="C119" s="2" t="s">
        <v>493</v>
      </c>
      <c r="D119" s="53" t="s">
        <v>492</v>
      </c>
      <c r="E119">
        <v>1</v>
      </c>
      <c r="F119">
        <v>1</v>
      </c>
      <c r="G119" s="3">
        <v>1.83</v>
      </c>
      <c r="H119" s="40">
        <v>2</v>
      </c>
      <c r="I119" s="3">
        <f t="shared" si="8"/>
        <v>3.66</v>
      </c>
      <c r="J119" s="30">
        <v>5</v>
      </c>
      <c r="K119" s="3">
        <f t="shared" si="7"/>
        <v>9.15</v>
      </c>
      <c r="L119" s="8" t="s">
        <v>262</v>
      </c>
      <c r="M119" s="16" t="s">
        <v>260</v>
      </c>
    </row>
    <row r="120" spans="1:13" ht="12">
      <c r="A120" s="33" t="s">
        <v>285</v>
      </c>
      <c r="B120" s="12" t="s">
        <v>491</v>
      </c>
      <c r="C120" s="2" t="s">
        <v>493</v>
      </c>
      <c r="D120" s="53" t="s">
        <v>27</v>
      </c>
      <c r="E120">
        <v>1</v>
      </c>
      <c r="F120">
        <v>1</v>
      </c>
      <c r="G120" s="3" t="s">
        <v>27</v>
      </c>
      <c r="H120" s="40">
        <v>1</v>
      </c>
      <c r="I120" s="3">
        <f t="shared" si="8"/>
        <v>1</v>
      </c>
      <c r="J120" s="30">
        <v>3</v>
      </c>
      <c r="K120" s="3">
        <f t="shared" si="7"/>
        <v>3</v>
      </c>
      <c r="L120" s="8" t="s">
        <v>266</v>
      </c>
      <c r="M120" s="16" t="s">
        <v>267</v>
      </c>
    </row>
    <row r="121" spans="1:13" ht="12">
      <c r="A121" s="33" t="s">
        <v>283</v>
      </c>
      <c r="B121" s="12" t="s">
        <v>491</v>
      </c>
      <c r="C121" s="2" t="s">
        <v>493</v>
      </c>
      <c r="D121" s="53" t="s">
        <v>497</v>
      </c>
      <c r="E121">
        <v>1</v>
      </c>
      <c r="F121">
        <v>1</v>
      </c>
      <c r="G121" s="3">
        <v>1.54</v>
      </c>
      <c r="H121" s="40">
        <v>2</v>
      </c>
      <c r="I121" s="3">
        <f t="shared" si="8"/>
        <v>3.08</v>
      </c>
      <c r="J121" s="30">
        <v>5</v>
      </c>
      <c r="K121" s="3">
        <f t="shared" si="7"/>
        <v>7.7</v>
      </c>
      <c r="L121" s="8" t="s">
        <v>269</v>
      </c>
      <c r="M121" s="16" t="s">
        <v>270</v>
      </c>
    </row>
    <row r="122" spans="1:13" ht="12">
      <c r="A122" s="33" t="s">
        <v>297</v>
      </c>
      <c r="B122" s="12" t="s">
        <v>491</v>
      </c>
      <c r="C122" s="2" t="s">
        <v>493</v>
      </c>
      <c r="D122" s="53" t="s">
        <v>27</v>
      </c>
      <c r="E122">
        <v>1</v>
      </c>
      <c r="F122">
        <v>1</v>
      </c>
      <c r="G122" s="3" t="s">
        <v>27</v>
      </c>
      <c r="H122" s="40">
        <v>1</v>
      </c>
      <c r="I122" s="3">
        <f t="shared" si="8"/>
        <v>1</v>
      </c>
      <c r="J122" s="30">
        <v>3</v>
      </c>
      <c r="K122" s="3">
        <f t="shared" si="7"/>
        <v>3</v>
      </c>
      <c r="L122" s="8" t="s">
        <v>272</v>
      </c>
      <c r="M122" s="16" t="s">
        <v>273</v>
      </c>
    </row>
    <row r="123" spans="1:13" ht="12">
      <c r="A123" s="33" t="s">
        <v>281</v>
      </c>
      <c r="B123" s="12" t="s">
        <v>491</v>
      </c>
      <c r="C123" s="2" t="s">
        <v>493</v>
      </c>
      <c r="D123" s="53" t="s">
        <v>27</v>
      </c>
      <c r="E123">
        <v>1</v>
      </c>
      <c r="F123">
        <v>1</v>
      </c>
      <c r="G123" s="3" t="s">
        <v>27</v>
      </c>
      <c r="H123" s="40">
        <v>1</v>
      </c>
      <c r="I123" s="3">
        <f t="shared" si="8"/>
        <v>1</v>
      </c>
      <c r="J123" s="30">
        <v>3</v>
      </c>
      <c r="K123" s="3">
        <f t="shared" si="7"/>
        <v>3</v>
      </c>
      <c r="L123" s="8" t="s">
        <v>275</v>
      </c>
      <c r="M123" s="16" t="s">
        <v>276</v>
      </c>
    </row>
    <row r="124" spans="1:13" s="14" customFormat="1" ht="12">
      <c r="A124" s="31"/>
      <c r="B124" s="20"/>
      <c r="C124" s="21"/>
      <c r="D124" s="26"/>
      <c r="G124" s="15"/>
      <c r="H124" s="30"/>
      <c r="I124" s="15"/>
      <c r="J124" s="30"/>
      <c r="K124" s="15"/>
      <c r="L124" s="17"/>
      <c r="M124" s="18"/>
    </row>
    <row r="125" spans="1:12" ht="12" customHeight="1">
      <c r="A125" s="19" t="s">
        <v>108</v>
      </c>
      <c r="D125" s="22"/>
      <c r="H125" s="30"/>
      <c r="L125" s="8" t="s">
        <v>58</v>
      </c>
    </row>
    <row r="126" spans="1:13" ht="12">
      <c r="A126" s="33" t="s">
        <v>91</v>
      </c>
      <c r="B126" s="12" t="s">
        <v>5</v>
      </c>
      <c r="C126" s="2" t="s">
        <v>23</v>
      </c>
      <c r="D126" s="22" t="s">
        <v>107</v>
      </c>
      <c r="E126">
        <v>1</v>
      </c>
      <c r="F126">
        <v>1</v>
      </c>
      <c r="G126" s="3">
        <v>0.23</v>
      </c>
      <c r="H126" s="40">
        <v>7</v>
      </c>
      <c r="I126" s="3">
        <f>PRODUCT(H126,G126)</f>
        <v>1.61</v>
      </c>
      <c r="J126" s="51">
        <v>15</v>
      </c>
      <c r="K126" s="3">
        <f>PRODUCT(J126,G126)</f>
        <v>3.45</v>
      </c>
      <c r="M126" t="s">
        <v>244</v>
      </c>
    </row>
    <row r="127" spans="1:11" ht="12">
      <c r="A127" s="33" t="s">
        <v>247</v>
      </c>
      <c r="B127" s="12" t="s">
        <v>5</v>
      </c>
      <c r="C127" s="2" t="s">
        <v>23</v>
      </c>
      <c r="D127" s="22" t="s">
        <v>246</v>
      </c>
      <c r="E127">
        <v>1</v>
      </c>
      <c r="F127">
        <v>1</v>
      </c>
      <c r="G127" s="3">
        <v>0.33</v>
      </c>
      <c r="H127" s="40">
        <v>2</v>
      </c>
      <c r="I127" s="3">
        <f>PRODUCT(H127,G127)</f>
        <v>0.66</v>
      </c>
      <c r="J127" s="51">
        <v>5</v>
      </c>
      <c r="K127" s="3">
        <f>PRODUCT(J127,G127)</f>
        <v>1.6500000000000001</v>
      </c>
    </row>
    <row r="128" spans="1:11" ht="12">
      <c r="A128" s="33" t="s">
        <v>248</v>
      </c>
      <c r="B128" s="12" t="s">
        <v>5</v>
      </c>
      <c r="C128" s="2" t="s">
        <v>23</v>
      </c>
      <c r="D128" s="22" t="s">
        <v>249</v>
      </c>
      <c r="E128">
        <v>1</v>
      </c>
      <c r="F128">
        <v>1</v>
      </c>
      <c r="G128" s="3">
        <v>0.3</v>
      </c>
      <c r="H128" s="40">
        <v>3</v>
      </c>
      <c r="I128" s="3">
        <f>PRODUCT(H128,G128)</f>
        <v>0.8999999999999999</v>
      </c>
      <c r="J128" s="51">
        <v>7</v>
      </c>
      <c r="K128" s="3">
        <f>PRODUCT(J128,G128)</f>
        <v>2.1</v>
      </c>
    </row>
    <row r="129" spans="1:11" ht="12">
      <c r="A129" s="33" t="s">
        <v>250</v>
      </c>
      <c r="B129" s="12" t="s">
        <v>5</v>
      </c>
      <c r="C129" s="2" t="s">
        <v>23</v>
      </c>
      <c r="D129" s="22" t="s">
        <v>249</v>
      </c>
      <c r="E129">
        <v>1</v>
      </c>
      <c r="F129">
        <v>1</v>
      </c>
      <c r="G129" s="3">
        <v>0.3</v>
      </c>
      <c r="H129" s="40">
        <v>3</v>
      </c>
      <c r="I129" s="3">
        <f>PRODUCT(H129,G129)</f>
        <v>0.8999999999999999</v>
      </c>
      <c r="J129" s="51">
        <v>7</v>
      </c>
      <c r="K129" s="3">
        <f>PRODUCT(J129,G129)</f>
        <v>2.1</v>
      </c>
    </row>
    <row r="130" spans="1:12" s="14" customFormat="1" ht="12">
      <c r="A130" s="31"/>
      <c r="B130" s="20"/>
      <c r="C130" s="21"/>
      <c r="D130" s="22"/>
      <c r="G130" s="15"/>
      <c r="H130" s="30"/>
      <c r="I130" s="15"/>
      <c r="J130" s="30"/>
      <c r="K130" s="15"/>
      <c r="L130" s="17"/>
    </row>
    <row r="131" spans="1:13" ht="12.75">
      <c r="A131" s="19" t="s">
        <v>211</v>
      </c>
      <c r="D131" s="14"/>
      <c r="H131" s="30"/>
      <c r="M131" s="16"/>
    </row>
    <row r="132" spans="1:13" ht="12">
      <c r="A132" s="24" t="s">
        <v>208</v>
      </c>
      <c r="B132" s="12" t="s">
        <v>5</v>
      </c>
      <c r="C132" s="2" t="s">
        <v>106</v>
      </c>
      <c r="D132" t="s">
        <v>124</v>
      </c>
      <c r="E132" s="49">
        <v>1</v>
      </c>
      <c r="F132" s="49">
        <v>1</v>
      </c>
      <c r="G132" s="3">
        <v>0.09</v>
      </c>
      <c r="H132" s="40">
        <v>35</v>
      </c>
      <c r="I132" s="3">
        <f>PRODUCT(H132,G132)</f>
        <v>3.15</v>
      </c>
      <c r="J132" s="52">
        <v>100</v>
      </c>
      <c r="K132" s="3">
        <f>PRODUCT(J132,0.07)</f>
        <v>7.000000000000001</v>
      </c>
      <c r="L132" s="8" t="s">
        <v>207</v>
      </c>
      <c r="M132" s="16" t="s">
        <v>206</v>
      </c>
    </row>
    <row r="133" spans="1:13" ht="12">
      <c r="A133" s="24" t="s">
        <v>209</v>
      </c>
      <c r="B133" s="12" t="s">
        <v>5</v>
      </c>
      <c r="C133" s="2" t="s">
        <v>106</v>
      </c>
      <c r="D133" t="s">
        <v>210</v>
      </c>
      <c r="E133" s="49">
        <v>1</v>
      </c>
      <c r="F133" s="49">
        <v>1</v>
      </c>
      <c r="G133" s="3">
        <v>0.09</v>
      </c>
      <c r="H133" s="40">
        <v>4</v>
      </c>
      <c r="I133" s="3">
        <f>PRODUCT(H133,G133)</f>
        <v>0.36</v>
      </c>
      <c r="J133" s="52">
        <v>10</v>
      </c>
      <c r="K133" s="3">
        <f>PRODUCT(J133,G133)</f>
        <v>0.8999999999999999</v>
      </c>
      <c r="M133" s="16" t="s">
        <v>245</v>
      </c>
    </row>
    <row r="134" spans="1:13" s="14" customFormat="1" ht="12">
      <c r="A134" s="14" t="s">
        <v>486</v>
      </c>
      <c r="B134" s="20"/>
      <c r="C134" s="21"/>
      <c r="E134" s="49"/>
      <c r="F134" s="49"/>
      <c r="G134" s="15"/>
      <c r="H134" s="30"/>
      <c r="I134" s="15"/>
      <c r="K134" s="15"/>
      <c r="L134" s="17"/>
      <c r="M134" s="18"/>
    </row>
    <row r="135" spans="1:13" ht="12">
      <c r="A135" s="24" t="s">
        <v>208</v>
      </c>
      <c r="B135" s="12" t="s">
        <v>5</v>
      </c>
      <c r="C135" s="2" t="s">
        <v>23</v>
      </c>
      <c r="D135" t="s">
        <v>487</v>
      </c>
      <c r="E135" s="49">
        <v>1</v>
      </c>
      <c r="F135" s="49">
        <v>1</v>
      </c>
      <c r="G135" s="3">
        <v>0.42</v>
      </c>
      <c r="H135" s="40" t="s">
        <v>27</v>
      </c>
      <c r="I135" s="3" t="s">
        <v>27</v>
      </c>
      <c r="J135" s="52" t="s">
        <v>27</v>
      </c>
      <c r="K135" s="3" t="s">
        <v>27</v>
      </c>
      <c r="M135" s="16"/>
    </row>
    <row r="136" spans="1:13" ht="12">
      <c r="A136" s="24" t="s">
        <v>489</v>
      </c>
      <c r="B136" s="12" t="s">
        <v>5</v>
      </c>
      <c r="C136" s="2" t="s">
        <v>23</v>
      </c>
      <c r="D136" t="s">
        <v>488</v>
      </c>
      <c r="E136" s="49">
        <v>1</v>
      </c>
      <c r="F136" s="49">
        <v>1</v>
      </c>
      <c r="G136" s="3">
        <v>0.23</v>
      </c>
      <c r="H136" s="40"/>
      <c r="J136" s="52"/>
      <c r="M136" s="16"/>
    </row>
    <row r="137" spans="1:13" ht="12">
      <c r="A137" s="14" t="s">
        <v>27</v>
      </c>
      <c r="D137"/>
      <c r="M137" s="16"/>
    </row>
    <row r="138" spans="1:12" s="27" customFormat="1" ht="12">
      <c r="A138" s="32" t="s">
        <v>64</v>
      </c>
      <c r="B138" s="36"/>
      <c r="C138" s="37"/>
      <c r="D138" s="38"/>
      <c r="G138" s="39"/>
      <c r="H138" s="40"/>
      <c r="I138" s="39"/>
      <c r="J138" s="40"/>
      <c r="K138" s="39">
        <f>SUM(K85:K137)</f>
        <v>120.39000000000001</v>
      </c>
      <c r="L138" s="41"/>
    </row>
    <row r="139" spans="1:12" s="27" customFormat="1" ht="12">
      <c r="A139" s="32" t="s">
        <v>63</v>
      </c>
      <c r="B139" s="36"/>
      <c r="C139" s="37"/>
      <c r="D139" s="42"/>
      <c r="G139" s="39"/>
      <c r="H139" s="40"/>
      <c r="I139" s="39"/>
      <c r="J139" s="40"/>
      <c r="K139" s="39">
        <f>SUM(K80,K138)</f>
        <v>179.40000000000003</v>
      </c>
      <c r="L139" s="41"/>
    </row>
    <row r="140" spans="1:12" s="14" customFormat="1" ht="12">
      <c r="A140" s="31"/>
      <c r="B140" s="20"/>
      <c r="C140" s="21"/>
      <c r="D140" s="22"/>
      <c r="G140" s="15"/>
      <c r="H140" s="30"/>
      <c r="I140" s="15"/>
      <c r="J140" s="30"/>
      <c r="K140" s="15"/>
      <c r="L140" s="17"/>
    </row>
    <row r="141" spans="1:12" s="5" customFormat="1" ht="12.75">
      <c r="A141" s="4" t="s">
        <v>26</v>
      </c>
      <c r="B141" s="13"/>
      <c r="C141" s="6"/>
      <c r="D141" s="11"/>
      <c r="G141" s="7"/>
      <c r="H141" s="29"/>
      <c r="I141" s="7"/>
      <c r="J141" s="29"/>
      <c r="K141" s="7"/>
      <c r="L141" s="9"/>
    </row>
    <row r="142" spans="1:12" s="14" customFormat="1" ht="12.75">
      <c r="A142" s="19" t="s">
        <v>358</v>
      </c>
      <c r="B142" s="20"/>
      <c r="C142" s="21"/>
      <c r="D142" s="22"/>
      <c r="G142" s="15"/>
      <c r="H142" s="30"/>
      <c r="I142" s="15"/>
      <c r="J142" s="30"/>
      <c r="K142" s="15"/>
      <c r="L142" s="17"/>
    </row>
    <row r="143" spans="1:13" ht="12">
      <c r="A143" s="24" t="s">
        <v>353</v>
      </c>
      <c r="B143" s="12" t="s">
        <v>5</v>
      </c>
      <c r="C143" s="2" t="s">
        <v>24</v>
      </c>
      <c r="D143" s="23" t="s">
        <v>352</v>
      </c>
      <c r="E143">
        <v>1</v>
      </c>
      <c r="F143">
        <v>1</v>
      </c>
      <c r="G143" s="3">
        <v>0.65</v>
      </c>
      <c r="H143" s="40">
        <v>2</v>
      </c>
      <c r="I143" s="3">
        <f>PRODUCT(H143,G143)</f>
        <v>1.3</v>
      </c>
      <c r="J143" s="51">
        <v>5</v>
      </c>
      <c r="K143" s="3">
        <f>PRODUCT(J143,G143)</f>
        <v>3.25</v>
      </c>
      <c r="M143" s="16" t="s">
        <v>356</v>
      </c>
    </row>
    <row r="144" spans="1:13" ht="12">
      <c r="A144" s="24" t="s">
        <v>354</v>
      </c>
      <c r="B144" s="12" t="s">
        <v>5</v>
      </c>
      <c r="C144" s="2" t="s">
        <v>24</v>
      </c>
      <c r="D144" s="23" t="s">
        <v>355</v>
      </c>
      <c r="E144">
        <v>1</v>
      </c>
      <c r="F144">
        <v>1</v>
      </c>
      <c r="G144" s="3">
        <v>0.65</v>
      </c>
      <c r="H144" s="40">
        <v>5</v>
      </c>
      <c r="I144" s="3">
        <f>PRODUCT(H144,G144)</f>
        <v>3.25</v>
      </c>
      <c r="J144" s="51">
        <v>12</v>
      </c>
      <c r="K144" s="3">
        <f>PRODUCT(J144,G144)</f>
        <v>7.800000000000001</v>
      </c>
      <c r="M144" s="16" t="s">
        <v>357</v>
      </c>
    </row>
    <row r="145" spans="2:13" s="14" customFormat="1" ht="12">
      <c r="B145" s="20"/>
      <c r="C145" s="21"/>
      <c r="D145" s="26"/>
      <c r="G145" s="15"/>
      <c r="H145" s="30"/>
      <c r="I145" s="15"/>
      <c r="J145" s="30"/>
      <c r="K145" s="15"/>
      <c r="L145" s="17"/>
      <c r="M145" s="18"/>
    </row>
    <row r="146" spans="1:13" s="14" customFormat="1" ht="12.75">
      <c r="A146" s="19" t="s">
        <v>360</v>
      </c>
      <c r="B146" s="20"/>
      <c r="C146" s="21"/>
      <c r="D146" s="26"/>
      <c r="G146" s="15"/>
      <c r="H146" s="30"/>
      <c r="I146" s="15"/>
      <c r="J146" s="30"/>
      <c r="K146" s="15"/>
      <c r="L146" s="17"/>
      <c r="M146" s="18"/>
    </row>
    <row r="147" spans="1:13" ht="12">
      <c r="A147" s="24" t="s">
        <v>353</v>
      </c>
      <c r="B147" s="12" t="s">
        <v>5</v>
      </c>
      <c r="C147" s="2" t="s">
        <v>365</v>
      </c>
      <c r="D147" s="23" t="s">
        <v>359</v>
      </c>
      <c r="E147">
        <v>1</v>
      </c>
      <c r="F147">
        <v>1</v>
      </c>
      <c r="G147" s="3">
        <v>2.59</v>
      </c>
      <c r="H147" s="40">
        <v>1</v>
      </c>
      <c r="I147" s="3">
        <f>PRODUCT(H147,G147)</f>
        <v>2.59</v>
      </c>
      <c r="J147" s="51">
        <v>3</v>
      </c>
      <c r="K147" s="3">
        <f>PRODUCT(J147,G147)</f>
        <v>7.77</v>
      </c>
      <c r="M147" s="16" t="s">
        <v>366</v>
      </c>
    </row>
    <row r="148" spans="1:13" ht="12">
      <c r="A148" s="24" t="s">
        <v>361</v>
      </c>
      <c r="B148" s="12" t="s">
        <v>5</v>
      </c>
      <c r="C148" s="2" t="s">
        <v>365</v>
      </c>
      <c r="D148" s="23" t="s">
        <v>363</v>
      </c>
      <c r="E148">
        <v>1</v>
      </c>
      <c r="F148">
        <v>1</v>
      </c>
      <c r="G148" s="3">
        <v>2.49</v>
      </c>
      <c r="H148" s="40">
        <v>1</v>
      </c>
      <c r="I148" s="3">
        <f>PRODUCT(H148,G148)</f>
        <v>2.49</v>
      </c>
      <c r="J148" s="51">
        <v>3</v>
      </c>
      <c r="K148" s="3">
        <f>PRODUCT(J148,G148)</f>
        <v>7.470000000000001</v>
      </c>
      <c r="M148" s="16" t="s">
        <v>367</v>
      </c>
    </row>
    <row r="149" spans="1:13" ht="12">
      <c r="A149" s="24" t="s">
        <v>362</v>
      </c>
      <c r="B149" s="12" t="s">
        <v>5</v>
      </c>
      <c r="C149" s="2" t="s">
        <v>365</v>
      </c>
      <c r="D149" s="23" t="s">
        <v>364</v>
      </c>
      <c r="E149">
        <v>1</v>
      </c>
      <c r="F149">
        <v>1</v>
      </c>
      <c r="G149" s="3">
        <v>2.49</v>
      </c>
      <c r="H149" s="40">
        <v>7</v>
      </c>
      <c r="I149" s="3">
        <f>PRODUCT(H149,G149)</f>
        <v>17.43</v>
      </c>
      <c r="J149" s="51">
        <v>15</v>
      </c>
      <c r="K149" s="3">
        <f>PRODUCT(J149,G149)</f>
        <v>37.35</v>
      </c>
      <c r="M149" s="16" t="s">
        <v>368</v>
      </c>
    </row>
    <row r="150" spans="1:13" ht="12">
      <c r="A150" s="14"/>
      <c r="D150"/>
      <c r="M150" s="16"/>
    </row>
    <row r="151" spans="1:12" s="27" customFormat="1" ht="12">
      <c r="A151" s="32" t="s">
        <v>68</v>
      </c>
      <c r="B151" s="36"/>
      <c r="C151" s="37"/>
      <c r="D151" s="38"/>
      <c r="G151" s="39"/>
      <c r="H151" s="40"/>
      <c r="I151" s="39"/>
      <c r="J151" s="40"/>
      <c r="K151" s="39">
        <f>SUM(K143:K150)</f>
        <v>63.64</v>
      </c>
      <c r="L151" s="41"/>
    </row>
    <row r="152" spans="1:12" s="27" customFormat="1" ht="12">
      <c r="A152" s="32" t="s">
        <v>63</v>
      </c>
      <c r="B152" s="36"/>
      <c r="C152" s="37"/>
      <c r="D152" s="42"/>
      <c r="G152" s="39"/>
      <c r="H152" s="40"/>
      <c r="I152" s="39"/>
      <c r="J152" s="40"/>
      <c r="K152" s="39">
        <f>SUM(K80,K138,K151)</f>
        <v>243.04000000000002</v>
      </c>
      <c r="L152" s="41"/>
    </row>
    <row r="153" spans="1:12" s="14" customFormat="1" ht="12.75">
      <c r="A153" s="19"/>
      <c r="B153" s="20"/>
      <c r="C153" s="21"/>
      <c r="D153" s="22"/>
      <c r="G153" s="15"/>
      <c r="H153" s="30"/>
      <c r="I153" s="15"/>
      <c r="J153" s="30"/>
      <c r="K153" s="15"/>
      <c r="L153" s="17"/>
    </row>
    <row r="154" spans="1:12" s="5" customFormat="1" ht="12.75">
      <c r="A154" s="4" t="s">
        <v>43</v>
      </c>
      <c r="B154" s="13"/>
      <c r="C154" s="6"/>
      <c r="D154" s="11"/>
      <c r="G154" s="7"/>
      <c r="H154" s="29"/>
      <c r="I154" s="7"/>
      <c r="J154" s="29"/>
      <c r="K154" s="7"/>
      <c r="L154" s="9"/>
    </row>
    <row r="155" spans="1:13" s="14" customFormat="1" ht="12">
      <c r="A155" s="33" t="s">
        <v>136</v>
      </c>
      <c r="B155" s="20" t="s">
        <v>5</v>
      </c>
      <c r="C155" s="21" t="s">
        <v>20</v>
      </c>
      <c r="D155" s="23" t="s">
        <v>147</v>
      </c>
      <c r="E155" s="14">
        <v>1</v>
      </c>
      <c r="F155" s="14">
        <v>1</v>
      </c>
      <c r="G155" s="15">
        <v>0.96</v>
      </c>
      <c r="H155" s="40">
        <v>3</v>
      </c>
      <c r="I155" s="3">
        <f aca="true" t="shared" si="9" ref="I155:I163">PRODUCT(H155,G155)</f>
        <v>2.88</v>
      </c>
      <c r="J155" s="51">
        <v>7</v>
      </c>
      <c r="K155" s="3">
        <f aca="true" t="shared" si="10" ref="K155:K163">PRODUCT(J155,G155)</f>
        <v>6.72</v>
      </c>
      <c r="L155" s="17"/>
      <c r="M155" s="14" t="s">
        <v>148</v>
      </c>
    </row>
    <row r="156" spans="1:13" s="14" customFormat="1" ht="12">
      <c r="A156" s="33" t="s">
        <v>137</v>
      </c>
      <c r="B156" s="20" t="s">
        <v>5</v>
      </c>
      <c r="C156" s="21" t="s">
        <v>20</v>
      </c>
      <c r="D156" s="22" t="s">
        <v>184</v>
      </c>
      <c r="E156" s="14">
        <v>1</v>
      </c>
      <c r="F156" s="14">
        <v>1</v>
      </c>
      <c r="G156" s="15">
        <v>0.76</v>
      </c>
      <c r="H156" s="40">
        <v>3</v>
      </c>
      <c r="I156" s="3">
        <f t="shared" si="9"/>
        <v>2.2800000000000002</v>
      </c>
      <c r="J156" s="51">
        <v>7</v>
      </c>
      <c r="K156" s="3">
        <f t="shared" si="10"/>
        <v>5.32</v>
      </c>
      <c r="L156" s="17"/>
      <c r="M156" s="14" t="s">
        <v>27</v>
      </c>
    </row>
    <row r="157" spans="1:13" s="14" customFormat="1" ht="12">
      <c r="A157" s="33" t="s">
        <v>138</v>
      </c>
      <c r="B157" s="20" t="s">
        <v>5</v>
      </c>
      <c r="C157" s="21" t="s">
        <v>20</v>
      </c>
      <c r="D157" s="10" t="s">
        <v>158</v>
      </c>
      <c r="E157" s="14">
        <v>1</v>
      </c>
      <c r="F157" s="14">
        <v>1</v>
      </c>
      <c r="G157" s="15">
        <v>0.64</v>
      </c>
      <c r="H157" s="40">
        <v>13</v>
      </c>
      <c r="I157" s="3">
        <f t="shared" si="9"/>
        <v>8.32</v>
      </c>
      <c r="J157" s="51">
        <v>27</v>
      </c>
      <c r="K157" s="3">
        <f>PRODUCT(J157,0.48)</f>
        <v>12.959999999999999</v>
      </c>
      <c r="L157" s="17" t="s">
        <v>186</v>
      </c>
      <c r="M157" s="14" t="s">
        <v>27</v>
      </c>
    </row>
    <row r="158" spans="1:13" s="14" customFormat="1" ht="12">
      <c r="A158" s="33" t="s">
        <v>139</v>
      </c>
      <c r="B158" s="20" t="s">
        <v>5</v>
      </c>
      <c r="C158" s="21" t="s">
        <v>20</v>
      </c>
      <c r="D158" s="22" t="s">
        <v>183</v>
      </c>
      <c r="E158" s="14">
        <v>1</v>
      </c>
      <c r="F158" s="14">
        <v>1</v>
      </c>
      <c r="G158" s="15">
        <v>0.48</v>
      </c>
      <c r="H158" s="40">
        <v>4</v>
      </c>
      <c r="I158" s="3">
        <f t="shared" si="9"/>
        <v>1.92</v>
      </c>
      <c r="J158" s="51">
        <v>9</v>
      </c>
      <c r="K158" s="3">
        <f t="shared" si="10"/>
        <v>4.32</v>
      </c>
      <c r="L158" s="17"/>
      <c r="M158" s="14" t="s">
        <v>27</v>
      </c>
    </row>
    <row r="159" spans="1:13" s="14" customFormat="1" ht="12">
      <c r="A159" s="33" t="s">
        <v>140</v>
      </c>
      <c r="B159" s="20" t="s">
        <v>5</v>
      </c>
      <c r="C159" s="2" t="s">
        <v>155</v>
      </c>
      <c r="D159" t="s">
        <v>154</v>
      </c>
      <c r="E159" s="14">
        <v>1</v>
      </c>
      <c r="F159" s="14">
        <v>1</v>
      </c>
      <c r="G159" s="15">
        <v>0.42</v>
      </c>
      <c r="H159" s="40">
        <v>1</v>
      </c>
      <c r="I159" s="3">
        <f t="shared" si="9"/>
        <v>0.42</v>
      </c>
      <c r="J159" s="51">
        <v>3</v>
      </c>
      <c r="K159" s="3">
        <f t="shared" si="10"/>
        <v>1.26</v>
      </c>
      <c r="L159" s="17"/>
      <c r="M159" s="14" t="s">
        <v>185</v>
      </c>
    </row>
    <row r="160" spans="1:13" s="14" customFormat="1" ht="12">
      <c r="A160" s="33" t="s">
        <v>141</v>
      </c>
      <c r="B160" s="20" t="s">
        <v>5</v>
      </c>
      <c r="C160" s="2" t="s">
        <v>150</v>
      </c>
      <c r="D160" s="23" t="s">
        <v>151</v>
      </c>
      <c r="E160" s="14">
        <v>1</v>
      </c>
      <c r="F160" s="14">
        <v>1</v>
      </c>
      <c r="G160" s="15">
        <v>0.62</v>
      </c>
      <c r="H160" s="40">
        <v>2</v>
      </c>
      <c r="I160" s="3">
        <f t="shared" si="9"/>
        <v>1.24</v>
      </c>
      <c r="J160" s="51">
        <v>5</v>
      </c>
      <c r="K160" s="3">
        <f t="shared" si="10"/>
        <v>3.1</v>
      </c>
      <c r="L160" s="17"/>
      <c r="M160" s="14" t="s">
        <v>153</v>
      </c>
    </row>
    <row r="161" spans="1:13" s="14" customFormat="1" ht="12">
      <c r="A161" s="33" t="s">
        <v>142</v>
      </c>
      <c r="B161" s="20" t="s">
        <v>5</v>
      </c>
      <c r="C161" s="2" t="s">
        <v>150</v>
      </c>
      <c r="D161" s="23" t="s">
        <v>149</v>
      </c>
      <c r="E161" s="14">
        <v>1</v>
      </c>
      <c r="F161" s="14">
        <v>1</v>
      </c>
      <c r="G161" s="15">
        <v>1.75</v>
      </c>
      <c r="H161" s="40">
        <v>3</v>
      </c>
      <c r="I161" s="3">
        <f t="shared" si="9"/>
        <v>5.25</v>
      </c>
      <c r="J161" s="51">
        <v>7</v>
      </c>
      <c r="K161" s="3">
        <f t="shared" si="10"/>
        <v>12.25</v>
      </c>
      <c r="L161" s="17"/>
      <c r="M161" s="14" t="s">
        <v>152</v>
      </c>
    </row>
    <row r="162" spans="1:12" s="14" customFormat="1" ht="12">
      <c r="A162" s="31" t="s">
        <v>189</v>
      </c>
      <c r="B162" s="20"/>
      <c r="C162" s="2"/>
      <c r="D162" s="23"/>
      <c r="G162" s="15"/>
      <c r="H162" s="40"/>
      <c r="I162" s="3"/>
      <c r="J162" s="30"/>
      <c r="K162" s="3"/>
      <c r="L162" s="17"/>
    </row>
    <row r="163" spans="1:13" s="14" customFormat="1" ht="12">
      <c r="A163" s="33" t="s">
        <v>188</v>
      </c>
      <c r="B163" s="20" t="s">
        <v>133</v>
      </c>
      <c r="C163" s="50" t="s">
        <v>199</v>
      </c>
      <c r="D163" s="48" t="s">
        <v>200</v>
      </c>
      <c r="E163" s="14">
        <v>1</v>
      </c>
      <c r="F163" s="14">
        <v>1</v>
      </c>
      <c r="G163" s="15">
        <v>3.96</v>
      </c>
      <c r="H163" s="40">
        <v>1</v>
      </c>
      <c r="I163" s="3">
        <f t="shared" si="9"/>
        <v>3.96</v>
      </c>
      <c r="J163" s="51">
        <v>4</v>
      </c>
      <c r="K163" s="3">
        <f t="shared" si="10"/>
        <v>15.84</v>
      </c>
      <c r="L163" s="17" t="s">
        <v>201</v>
      </c>
      <c r="M163" s="14" t="s">
        <v>198</v>
      </c>
    </row>
    <row r="164" spans="1:13" s="14" customFormat="1" ht="12">
      <c r="A164" s="31"/>
      <c r="B164" s="20" t="s">
        <v>461</v>
      </c>
      <c r="C164" s="50" t="s">
        <v>199</v>
      </c>
      <c r="D164" t="s">
        <v>462</v>
      </c>
      <c r="G164" s="15">
        <v>4.61</v>
      </c>
      <c r="H164" s="40"/>
      <c r="I164" s="15"/>
      <c r="J164" s="30"/>
      <c r="K164" s="15"/>
      <c r="L164" s="17"/>
      <c r="M164" s="14" t="s">
        <v>460</v>
      </c>
    </row>
    <row r="165" spans="1:12" s="14" customFormat="1" ht="12.75">
      <c r="A165" s="19" t="s">
        <v>121</v>
      </c>
      <c r="B165" s="20"/>
      <c r="C165" s="21"/>
      <c r="G165" s="15"/>
      <c r="H165" s="30"/>
      <c r="I165" s="15"/>
      <c r="J165" s="30"/>
      <c r="K165" s="15"/>
      <c r="L165" s="17"/>
    </row>
    <row r="166" spans="1:13" s="14" customFormat="1" ht="12">
      <c r="A166" s="33" t="s">
        <v>122</v>
      </c>
      <c r="B166" s="12" t="s">
        <v>5</v>
      </c>
      <c r="C166" s="2" t="s">
        <v>109</v>
      </c>
      <c r="D166" s="14" t="s">
        <v>120</v>
      </c>
      <c r="E166" s="14">
        <v>1</v>
      </c>
      <c r="F166" s="14">
        <v>1</v>
      </c>
      <c r="G166" s="15">
        <v>0.04</v>
      </c>
      <c r="H166" s="40">
        <v>2</v>
      </c>
      <c r="I166" s="3">
        <f>PRODUCT(H166,G166)</f>
        <v>0.08</v>
      </c>
      <c r="J166" s="51">
        <v>5</v>
      </c>
      <c r="K166" s="3">
        <f>PRODUCT(J166,G166)</f>
        <v>0.2</v>
      </c>
      <c r="L166" s="17"/>
      <c r="M166" s="14" t="s">
        <v>192</v>
      </c>
    </row>
    <row r="167" spans="1:13" s="14" customFormat="1" ht="12">
      <c r="A167" s="33" t="s">
        <v>187</v>
      </c>
      <c r="B167" s="12" t="s">
        <v>5</v>
      </c>
      <c r="C167" s="2" t="s">
        <v>109</v>
      </c>
      <c r="D167" s="14" t="s">
        <v>123</v>
      </c>
      <c r="E167" s="14">
        <v>1</v>
      </c>
      <c r="F167" s="14">
        <v>1</v>
      </c>
      <c r="G167" s="15">
        <v>0.05</v>
      </c>
      <c r="H167" s="40">
        <v>2</v>
      </c>
      <c r="I167" s="15">
        <f>PRODUCT(H167,G167)</f>
        <v>0.1</v>
      </c>
      <c r="J167" s="51">
        <v>5</v>
      </c>
      <c r="K167" s="3">
        <f>PRODUCT(J167,G167)</f>
        <v>0.25</v>
      </c>
      <c r="L167" s="17"/>
      <c r="M167" s="14" t="s">
        <v>27</v>
      </c>
    </row>
    <row r="168" spans="1:13" s="14" customFormat="1" ht="12">
      <c r="A168" s="33" t="s">
        <v>143</v>
      </c>
      <c r="B168" s="12" t="s">
        <v>5</v>
      </c>
      <c r="C168" s="2" t="s">
        <v>109</v>
      </c>
      <c r="D168" s="23" t="s">
        <v>190</v>
      </c>
      <c r="E168" s="14">
        <v>1</v>
      </c>
      <c r="F168" s="14">
        <v>1</v>
      </c>
      <c r="G168" s="15">
        <v>0.12</v>
      </c>
      <c r="H168" s="40">
        <v>2</v>
      </c>
      <c r="I168" s="3">
        <f>PRODUCT(H168,G168)</f>
        <v>0.24</v>
      </c>
      <c r="J168" s="51">
        <v>5</v>
      </c>
      <c r="K168" s="3">
        <f>PRODUCT(J168,G168)</f>
        <v>0.6</v>
      </c>
      <c r="L168" s="17"/>
      <c r="M168" s="14" t="s">
        <v>27</v>
      </c>
    </row>
    <row r="169" spans="1:13" s="14" customFormat="1" ht="12">
      <c r="A169" s="33" t="s">
        <v>144</v>
      </c>
      <c r="B169" s="12" t="s">
        <v>5</v>
      </c>
      <c r="C169" s="2" t="s">
        <v>109</v>
      </c>
      <c r="D169" s="23" t="s">
        <v>191</v>
      </c>
      <c r="E169" s="14">
        <v>1</v>
      </c>
      <c r="F169" s="14">
        <v>1</v>
      </c>
      <c r="G169" s="15">
        <v>0.09</v>
      </c>
      <c r="H169" s="40">
        <v>3</v>
      </c>
      <c r="I169" s="3">
        <f>PRODUCT(H169,G169)</f>
        <v>0.27</v>
      </c>
      <c r="J169" s="51">
        <v>7</v>
      </c>
      <c r="K169" s="3">
        <f>PRODUCT(J169,G169)</f>
        <v>0.63</v>
      </c>
      <c r="L169" s="17" t="s">
        <v>126</v>
      </c>
      <c r="M169" s="14" t="s">
        <v>27</v>
      </c>
    </row>
    <row r="170" spans="1:12" s="14" customFormat="1" ht="12.75">
      <c r="A170" s="19" t="s">
        <v>113</v>
      </c>
      <c r="B170" s="20"/>
      <c r="C170" s="21"/>
      <c r="G170" s="15"/>
      <c r="H170" s="30"/>
      <c r="I170" s="3"/>
      <c r="J170" s="30"/>
      <c r="K170" s="15"/>
      <c r="L170" s="17"/>
    </row>
    <row r="171" spans="1:13" ht="12">
      <c r="A171" s="24" t="s">
        <v>114</v>
      </c>
      <c r="B171" s="12" t="s">
        <v>5</v>
      </c>
      <c r="C171" s="2" t="s">
        <v>111</v>
      </c>
      <c r="D171" s="26" t="s">
        <v>112</v>
      </c>
      <c r="E171" s="14">
        <v>1</v>
      </c>
      <c r="F171" s="14">
        <v>1</v>
      </c>
      <c r="G171" s="3">
        <v>0.03</v>
      </c>
      <c r="H171" s="40">
        <v>13</v>
      </c>
      <c r="I171" s="3">
        <f>PRODUCT(H171,G171)</f>
        <v>0.39</v>
      </c>
      <c r="J171" s="51">
        <v>24</v>
      </c>
      <c r="K171" s="3">
        <f>PRODUCT(J171,G171)</f>
        <v>0.72</v>
      </c>
      <c r="L171"/>
      <c r="M171" s="16" t="s">
        <v>197</v>
      </c>
    </row>
    <row r="172" spans="1:13" ht="12">
      <c r="A172" s="46" t="s">
        <v>194</v>
      </c>
      <c r="B172" s="12" t="s">
        <v>5</v>
      </c>
      <c r="C172" s="2" t="s">
        <v>195</v>
      </c>
      <c r="D172" s="23" t="s">
        <v>193</v>
      </c>
      <c r="E172" s="14">
        <v>1</v>
      </c>
      <c r="F172" s="14">
        <v>1</v>
      </c>
      <c r="G172" s="3">
        <v>0.11</v>
      </c>
      <c r="H172" s="40">
        <v>4</v>
      </c>
      <c r="I172" s="3">
        <f>PRODUCT(H172,G172)</f>
        <v>0.44</v>
      </c>
      <c r="J172" s="51">
        <v>9</v>
      </c>
      <c r="K172" s="3">
        <f>PRODUCT(J172,G172)</f>
        <v>0.99</v>
      </c>
      <c r="L172"/>
      <c r="M172" s="16" t="s">
        <v>196</v>
      </c>
    </row>
    <row r="173" spans="1:13" ht="12">
      <c r="A173" s="14"/>
      <c r="D173"/>
      <c r="L173"/>
      <c r="M173" s="16"/>
    </row>
    <row r="174" spans="1:12" s="27" customFormat="1" ht="12">
      <c r="A174" s="32" t="s">
        <v>69</v>
      </c>
      <c r="B174" s="36"/>
      <c r="C174" s="37"/>
      <c r="D174" s="38"/>
      <c r="G174" s="39"/>
      <c r="H174" s="40"/>
      <c r="I174" s="39"/>
      <c r="J174" s="40"/>
      <c r="K174" s="39">
        <f>SUM(K155:K173)</f>
        <v>65.16</v>
      </c>
      <c r="L174" s="41"/>
    </row>
    <row r="175" spans="1:12" s="27" customFormat="1" ht="12">
      <c r="A175" s="32" t="s">
        <v>63</v>
      </c>
      <c r="B175" s="36"/>
      <c r="C175" s="37"/>
      <c r="D175" s="42"/>
      <c r="G175" s="39"/>
      <c r="H175" s="40"/>
      <c r="I175" s="39"/>
      <c r="J175" s="40"/>
      <c r="K175" s="39">
        <f>SUM(K80,K138,K151,K174)</f>
        <v>308.20000000000005</v>
      </c>
      <c r="L175" s="41"/>
    </row>
    <row r="176" spans="1:13" ht="12">
      <c r="A176" s="14"/>
      <c r="D176"/>
      <c r="L176"/>
      <c r="M176" s="16"/>
    </row>
    <row r="177" spans="1:13" s="5" customFormat="1" ht="12.75">
      <c r="A177" s="4" t="s">
        <v>46</v>
      </c>
      <c r="B177" s="13"/>
      <c r="C177" s="6"/>
      <c r="D177" s="35"/>
      <c r="G177" s="7"/>
      <c r="H177" s="29"/>
      <c r="I177" s="7"/>
      <c r="J177" s="29"/>
      <c r="K177" s="7"/>
      <c r="M177" s="34"/>
    </row>
    <row r="178" spans="1:13" s="14" customFormat="1" ht="12">
      <c r="A178" s="31" t="s">
        <v>46</v>
      </c>
      <c r="B178" s="20" t="s">
        <v>5</v>
      </c>
      <c r="C178" s="21" t="s">
        <v>67</v>
      </c>
      <c r="D178" s="26" t="s">
        <v>65</v>
      </c>
      <c r="E178" s="14">
        <v>1</v>
      </c>
      <c r="F178" s="14">
        <v>1</v>
      </c>
      <c r="G178" s="15">
        <v>0.36</v>
      </c>
      <c r="H178" s="30">
        <v>4</v>
      </c>
      <c r="I178" s="3">
        <f>PRODUCT(H178,G178)</f>
        <v>1.44</v>
      </c>
      <c r="J178" s="30">
        <v>10</v>
      </c>
      <c r="K178" s="15">
        <f>PRODUCT(J178,G178)</f>
        <v>3.5999999999999996</v>
      </c>
      <c r="M178" s="18" t="s">
        <v>66</v>
      </c>
    </row>
    <row r="180" spans="1:12" s="27" customFormat="1" ht="12">
      <c r="A180" s="32" t="s">
        <v>70</v>
      </c>
      <c r="B180" s="36"/>
      <c r="C180" s="37"/>
      <c r="D180" s="38"/>
      <c r="G180" s="39"/>
      <c r="H180" s="40"/>
      <c r="I180" s="39"/>
      <c r="J180" s="40"/>
      <c r="K180" s="39">
        <f>SUM(K178)</f>
        <v>3.5999999999999996</v>
      </c>
      <c r="L180" s="41"/>
    </row>
    <row r="181" spans="1:12" s="27" customFormat="1" ht="12">
      <c r="A181" s="32" t="s">
        <v>63</v>
      </c>
      <c r="B181" s="36"/>
      <c r="C181" s="37"/>
      <c r="D181" s="42"/>
      <c r="G181" s="39"/>
      <c r="H181" s="40"/>
      <c r="I181" s="39"/>
      <c r="J181" s="40"/>
      <c r="K181" s="39">
        <f>SUM(K80,K138,K151,K174,K180)</f>
        <v>311.80000000000007</v>
      </c>
      <c r="L181" s="41"/>
    </row>
    <row r="183" spans="1:12" s="5" customFormat="1" ht="12.75">
      <c r="A183" s="4" t="s">
        <v>8</v>
      </c>
      <c r="B183" s="13"/>
      <c r="C183" s="6"/>
      <c r="D183" s="11"/>
      <c r="G183" s="7"/>
      <c r="H183" s="29"/>
      <c r="I183" s="7"/>
      <c r="J183" s="29"/>
      <c r="K183" s="7"/>
      <c r="L183" s="9"/>
    </row>
    <row r="184" spans="1:12" ht="12.75">
      <c r="A184" s="1" t="s">
        <v>22</v>
      </c>
      <c r="L184" s="8" t="s">
        <v>54</v>
      </c>
    </row>
    <row r="185" spans="1:11" ht="12">
      <c r="A185" s="24" t="s">
        <v>404</v>
      </c>
      <c r="B185" s="12" t="s">
        <v>5</v>
      </c>
      <c r="C185" s="2" t="s">
        <v>21</v>
      </c>
      <c r="D185" s="23" t="s">
        <v>405</v>
      </c>
      <c r="E185">
        <v>1</v>
      </c>
      <c r="F185">
        <v>1</v>
      </c>
      <c r="G185" s="3">
        <v>1.14</v>
      </c>
      <c r="H185" s="40">
        <v>3</v>
      </c>
      <c r="I185" s="3">
        <f>PRODUCT(H185,G185)</f>
        <v>3.42</v>
      </c>
      <c r="J185" s="51">
        <v>7</v>
      </c>
      <c r="K185" s="3">
        <f>PRODUCT(J185,G185)</f>
        <v>7.9799999999999995</v>
      </c>
    </row>
    <row r="186" spans="1:13" ht="12">
      <c r="A186" s="24" t="s">
        <v>9</v>
      </c>
      <c r="B186" s="12" t="s">
        <v>5</v>
      </c>
      <c r="C186" s="2" t="s">
        <v>21</v>
      </c>
      <c r="D186" s="22" t="s">
        <v>406</v>
      </c>
      <c r="E186">
        <v>1</v>
      </c>
      <c r="F186">
        <v>1</v>
      </c>
      <c r="G186" s="3">
        <v>1</v>
      </c>
      <c r="H186" s="40">
        <v>5</v>
      </c>
      <c r="I186" s="3">
        <f>PRODUCT(H186,G186)</f>
        <v>5</v>
      </c>
      <c r="J186" s="51">
        <v>12</v>
      </c>
      <c r="K186" s="3">
        <f>PRODUCT(J186,0.97)</f>
        <v>11.64</v>
      </c>
      <c r="L186" s="8" t="s">
        <v>115</v>
      </c>
      <c r="M186" t="s">
        <v>27</v>
      </c>
    </row>
    <row r="187" spans="1:13" ht="12">
      <c r="A187" s="24" t="s">
        <v>59</v>
      </c>
      <c r="B187" s="12" t="s">
        <v>5</v>
      </c>
      <c r="C187" s="2" t="s">
        <v>21</v>
      </c>
      <c r="D187" s="23" t="s">
        <v>407</v>
      </c>
      <c r="E187">
        <v>1</v>
      </c>
      <c r="F187">
        <v>1</v>
      </c>
      <c r="G187" s="3">
        <v>0.59</v>
      </c>
      <c r="H187" s="40">
        <v>22</v>
      </c>
      <c r="I187" s="3">
        <f>PRODUCT(H187,G187)</f>
        <v>12.979999999999999</v>
      </c>
      <c r="J187" s="51">
        <v>50</v>
      </c>
      <c r="K187" s="3">
        <f>PRODUCT(J187,0.45)</f>
        <v>22.5</v>
      </c>
      <c r="L187" s="8" t="s">
        <v>115</v>
      </c>
      <c r="M187" t="s">
        <v>27</v>
      </c>
    </row>
    <row r="188" spans="2:12" s="14" customFormat="1" ht="12">
      <c r="B188" s="20"/>
      <c r="C188" s="21"/>
      <c r="D188" s="26"/>
      <c r="G188" s="15"/>
      <c r="H188" s="30"/>
      <c r="I188" s="15"/>
      <c r="J188" s="30"/>
      <c r="K188" s="15"/>
      <c r="L188" s="17"/>
    </row>
    <row r="189" spans="1:4" ht="12.75">
      <c r="A189" s="1" t="s">
        <v>48</v>
      </c>
      <c r="D189" s="22"/>
    </row>
    <row r="190" spans="1:13" s="14" customFormat="1" ht="12.75">
      <c r="A190" s="56" t="s">
        <v>421</v>
      </c>
      <c r="B190" s="20"/>
      <c r="C190" s="21"/>
      <c r="D190" s="26"/>
      <c r="G190" s="15"/>
      <c r="H190" s="30"/>
      <c r="I190" s="15"/>
      <c r="J190" s="30"/>
      <c r="K190" s="15"/>
      <c r="L190" s="17"/>
      <c r="M190" s="18"/>
    </row>
    <row r="191" spans="1:14" ht="12">
      <c r="A191" s="24" t="s">
        <v>422</v>
      </c>
      <c r="B191" s="2" t="s">
        <v>5</v>
      </c>
      <c r="C191" s="2" t="s">
        <v>423</v>
      </c>
      <c r="D191" t="s">
        <v>424</v>
      </c>
      <c r="E191" s="14">
        <v>1</v>
      </c>
      <c r="F191" s="14">
        <v>1</v>
      </c>
      <c r="G191" s="15">
        <v>0.167</v>
      </c>
      <c r="H191" s="40">
        <v>28</v>
      </c>
      <c r="I191" s="3">
        <f aca="true" t="shared" si="11" ref="I191:I196">PRODUCT(H191,G191)</f>
        <v>4.676</v>
      </c>
      <c r="J191" s="51" t="s">
        <v>27</v>
      </c>
      <c r="K191" s="3">
        <f aca="true" t="shared" si="12" ref="K191:K196">PRODUCT(J191,G191)</f>
        <v>0.167</v>
      </c>
      <c r="L191" s="8" t="s">
        <v>455</v>
      </c>
      <c r="M191" t="s">
        <v>425</v>
      </c>
      <c r="N191" t="s">
        <v>426</v>
      </c>
    </row>
    <row r="192" spans="1:14" ht="12">
      <c r="A192" s="24" t="s">
        <v>427</v>
      </c>
      <c r="B192" s="2" t="s">
        <v>5</v>
      </c>
      <c r="C192" s="2" t="s">
        <v>423</v>
      </c>
      <c r="D192" t="s">
        <v>428</v>
      </c>
      <c r="E192" s="14">
        <v>1</v>
      </c>
      <c r="F192" s="14">
        <v>1</v>
      </c>
      <c r="G192" s="15">
        <v>0.167</v>
      </c>
      <c r="H192" s="40">
        <v>28</v>
      </c>
      <c r="I192" s="3">
        <f t="shared" si="11"/>
        <v>4.676</v>
      </c>
      <c r="J192" s="51" t="s">
        <v>27</v>
      </c>
      <c r="K192" s="3">
        <f t="shared" si="12"/>
        <v>0.167</v>
      </c>
      <c r="L192" s="8" t="s">
        <v>27</v>
      </c>
      <c r="M192" t="s">
        <v>429</v>
      </c>
      <c r="N192" t="s">
        <v>430</v>
      </c>
    </row>
    <row r="193" spans="1:14" ht="12">
      <c r="A193" s="24" t="s">
        <v>431</v>
      </c>
      <c r="B193" s="2" t="s">
        <v>5</v>
      </c>
      <c r="C193" s="2" t="s">
        <v>423</v>
      </c>
      <c r="D193" t="s">
        <v>432</v>
      </c>
      <c r="E193" s="14">
        <v>1</v>
      </c>
      <c r="F193" s="14">
        <v>1</v>
      </c>
      <c r="G193" s="15">
        <v>0.167</v>
      </c>
      <c r="H193" s="40">
        <v>28</v>
      </c>
      <c r="I193" s="3">
        <f t="shared" si="11"/>
        <v>4.676</v>
      </c>
      <c r="J193" s="51" t="s">
        <v>27</v>
      </c>
      <c r="K193" s="3">
        <f t="shared" si="12"/>
        <v>0.167</v>
      </c>
      <c r="L193" s="8" t="s">
        <v>27</v>
      </c>
      <c r="M193" t="s">
        <v>433</v>
      </c>
      <c r="N193" t="s">
        <v>434</v>
      </c>
    </row>
    <row r="194" spans="1:14" ht="12">
      <c r="A194" s="24" t="s">
        <v>435</v>
      </c>
      <c r="B194" s="2" t="s">
        <v>5</v>
      </c>
      <c r="C194" s="2" t="s">
        <v>423</v>
      </c>
      <c r="D194" t="s">
        <v>436</v>
      </c>
      <c r="E194" s="14">
        <v>1</v>
      </c>
      <c r="F194" s="14">
        <v>1</v>
      </c>
      <c r="G194" s="15">
        <v>0.167</v>
      </c>
      <c r="H194" s="40">
        <v>10</v>
      </c>
      <c r="I194" s="3">
        <f t="shared" si="11"/>
        <v>1.6700000000000002</v>
      </c>
      <c r="J194" s="51" t="s">
        <v>27</v>
      </c>
      <c r="K194" s="3">
        <f t="shared" si="12"/>
        <v>0.167</v>
      </c>
      <c r="L194" s="8" t="s">
        <v>27</v>
      </c>
      <c r="M194" t="s">
        <v>425</v>
      </c>
      <c r="N194" t="s">
        <v>437</v>
      </c>
    </row>
    <row r="195" spans="1:14" ht="12">
      <c r="A195" s="24" t="s">
        <v>438</v>
      </c>
      <c r="B195" s="2" t="s">
        <v>5</v>
      </c>
      <c r="C195" s="2" t="s">
        <v>423</v>
      </c>
      <c r="D195" t="s">
        <v>439</v>
      </c>
      <c r="E195" s="14">
        <v>1</v>
      </c>
      <c r="F195" s="14">
        <v>1</v>
      </c>
      <c r="G195" s="15">
        <v>0.167</v>
      </c>
      <c r="H195" s="40">
        <v>10</v>
      </c>
      <c r="I195" s="3">
        <f t="shared" si="11"/>
        <v>1.6700000000000002</v>
      </c>
      <c r="J195" s="51" t="s">
        <v>27</v>
      </c>
      <c r="K195" s="3">
        <f t="shared" si="12"/>
        <v>0.167</v>
      </c>
      <c r="L195" s="8" t="s">
        <v>27</v>
      </c>
      <c r="M195" t="s">
        <v>429</v>
      </c>
      <c r="N195" t="s">
        <v>440</v>
      </c>
    </row>
    <row r="196" spans="1:14" ht="12">
      <c r="A196" s="24" t="s">
        <v>441</v>
      </c>
      <c r="B196" s="2" t="s">
        <v>5</v>
      </c>
      <c r="C196" s="2" t="s">
        <v>423</v>
      </c>
      <c r="D196" t="s">
        <v>442</v>
      </c>
      <c r="E196" s="14">
        <v>1</v>
      </c>
      <c r="F196" s="14">
        <v>1</v>
      </c>
      <c r="G196" s="15">
        <v>0.167</v>
      </c>
      <c r="H196" s="40">
        <v>10</v>
      </c>
      <c r="I196" s="3">
        <f t="shared" si="11"/>
        <v>1.6700000000000002</v>
      </c>
      <c r="J196" s="51" t="s">
        <v>27</v>
      </c>
      <c r="K196" s="3">
        <f t="shared" si="12"/>
        <v>0.167</v>
      </c>
      <c r="L196" s="8" t="s">
        <v>27</v>
      </c>
      <c r="M196" t="s">
        <v>433</v>
      </c>
      <c r="N196" t="s">
        <v>443</v>
      </c>
    </row>
    <row r="197" spans="2:13" s="14" customFormat="1" ht="12">
      <c r="B197" s="12"/>
      <c r="C197" s="21"/>
      <c r="D197" s="26"/>
      <c r="G197" s="15"/>
      <c r="H197" s="30"/>
      <c r="I197" s="3"/>
      <c r="J197" s="30" t="s">
        <v>27</v>
      </c>
      <c r="K197" s="3"/>
      <c r="L197"/>
      <c r="M197" s="18"/>
    </row>
    <row r="198" spans="1:13" s="14" customFormat="1" ht="12.75">
      <c r="A198" s="19" t="s">
        <v>456</v>
      </c>
      <c r="B198" s="20"/>
      <c r="C198" s="21"/>
      <c r="D198" s="26"/>
      <c r="G198" s="15"/>
      <c r="H198" s="30"/>
      <c r="I198" s="15"/>
      <c r="J198" s="30" t="s">
        <v>27</v>
      </c>
      <c r="K198" s="15"/>
      <c r="M198" s="18"/>
    </row>
    <row r="199" spans="1:13" s="14" customFormat="1" ht="12">
      <c r="A199" s="24" t="s">
        <v>0</v>
      </c>
      <c r="B199" s="2" t="s">
        <v>133</v>
      </c>
      <c r="C199" s="21" t="s">
        <v>134</v>
      </c>
      <c r="D199" t="s">
        <v>458</v>
      </c>
      <c r="E199" s="14">
        <v>1</v>
      </c>
      <c r="F199" s="14">
        <v>1</v>
      </c>
      <c r="G199" s="15">
        <v>1.21</v>
      </c>
      <c r="H199" s="27">
        <v>1</v>
      </c>
      <c r="I199" s="3">
        <f>PRODUCT(H199,G199)</f>
        <v>1.21</v>
      </c>
      <c r="J199" s="43" t="s">
        <v>94</v>
      </c>
      <c r="K199" s="3" t="s">
        <v>27</v>
      </c>
      <c r="L199" s="45"/>
      <c r="M199" s="18"/>
    </row>
    <row r="200" spans="1:13" s="14" customFormat="1" ht="12">
      <c r="A200" s="24" t="s">
        <v>1</v>
      </c>
      <c r="B200" s="2" t="s">
        <v>133</v>
      </c>
      <c r="C200" s="21" t="s">
        <v>134</v>
      </c>
      <c r="D200" t="s">
        <v>459</v>
      </c>
      <c r="E200" s="14">
        <v>1</v>
      </c>
      <c r="F200" s="14">
        <v>1</v>
      </c>
      <c r="G200" s="15">
        <v>1.22</v>
      </c>
      <c r="H200" s="27">
        <v>1</v>
      </c>
      <c r="I200" s="3">
        <f>PRODUCT(H200,G200)</f>
        <v>1.22</v>
      </c>
      <c r="J200" s="43" t="s">
        <v>94</v>
      </c>
      <c r="K200" s="3" t="s">
        <v>27</v>
      </c>
      <c r="L200" s="45"/>
      <c r="M200" s="18"/>
    </row>
    <row r="201" spans="1:13" s="14" customFormat="1" ht="12">
      <c r="A201" s="24" t="s">
        <v>2</v>
      </c>
      <c r="B201" s="20" t="s">
        <v>5</v>
      </c>
      <c r="C201" s="21" t="s">
        <v>134</v>
      </c>
      <c r="D201" s="23" t="s">
        <v>457</v>
      </c>
      <c r="E201" s="14">
        <v>1</v>
      </c>
      <c r="F201" s="14">
        <v>1</v>
      </c>
      <c r="G201" s="15">
        <v>2.37</v>
      </c>
      <c r="H201" s="40">
        <v>2</v>
      </c>
      <c r="I201" s="3">
        <f>PRODUCT(H201,G201)</f>
        <v>4.74</v>
      </c>
      <c r="J201" s="43" t="s">
        <v>94</v>
      </c>
      <c r="K201" s="3"/>
      <c r="L201" t="s">
        <v>27</v>
      </c>
      <c r="M201" s="16"/>
    </row>
    <row r="202" spans="1:13" s="14" customFormat="1" ht="12">
      <c r="A202" s="26"/>
      <c r="B202" s="12"/>
      <c r="C202" s="21"/>
      <c r="G202" s="15"/>
      <c r="H202" s="30"/>
      <c r="I202" s="3"/>
      <c r="J202" s="30"/>
      <c r="K202" s="15"/>
      <c r="L202" s="17"/>
      <c r="M202" s="18"/>
    </row>
    <row r="203" spans="1:12" s="27" customFormat="1" ht="12">
      <c r="A203" s="32" t="s">
        <v>71</v>
      </c>
      <c r="B203" s="36"/>
      <c r="C203" s="37"/>
      <c r="D203" s="38"/>
      <c r="G203" s="39"/>
      <c r="H203" s="40"/>
      <c r="I203" s="39"/>
      <c r="J203" s="40"/>
      <c r="K203" s="39">
        <f>SUM(K184:K202)</f>
        <v>43.122000000000014</v>
      </c>
      <c r="L203" s="41"/>
    </row>
    <row r="204" spans="1:12" s="27" customFormat="1" ht="12">
      <c r="A204" s="32" t="s">
        <v>63</v>
      </c>
      <c r="B204" s="36"/>
      <c r="C204" s="37"/>
      <c r="D204" s="42"/>
      <c r="G204" s="39"/>
      <c r="H204" s="40"/>
      <c r="I204" s="39"/>
      <c r="J204" s="40"/>
      <c r="K204" s="39">
        <f>SUM(K80,K138,K151,K174,K180,K203)</f>
        <v>354.9220000000001</v>
      </c>
      <c r="L204" s="41"/>
    </row>
    <row r="205" spans="1:13" s="14" customFormat="1" ht="12">
      <c r="A205" s="26"/>
      <c r="B205" s="12"/>
      <c r="C205" s="21"/>
      <c r="D205" s="23"/>
      <c r="G205" s="15"/>
      <c r="H205" s="30"/>
      <c r="I205" s="15"/>
      <c r="J205" s="30"/>
      <c r="K205" s="15"/>
      <c r="L205" s="17"/>
      <c r="M205" s="18"/>
    </row>
    <row r="206" spans="1:12" s="5" customFormat="1" ht="12.75">
      <c r="A206" s="4" t="s">
        <v>73</v>
      </c>
      <c r="B206" s="13"/>
      <c r="C206" s="6"/>
      <c r="D206" s="11"/>
      <c r="G206" s="7"/>
      <c r="H206" s="29"/>
      <c r="I206" s="7"/>
      <c r="J206" s="29"/>
      <c r="K206" s="7"/>
      <c r="L206" s="9"/>
    </row>
    <row r="207" spans="1:12" s="14" customFormat="1" ht="12.75">
      <c r="A207" s="19" t="s">
        <v>413</v>
      </c>
      <c r="B207" s="20"/>
      <c r="C207" s="21"/>
      <c r="D207" s="22"/>
      <c r="G207" s="15"/>
      <c r="H207" s="30"/>
      <c r="I207" s="15"/>
      <c r="J207" s="30"/>
      <c r="K207" s="15"/>
      <c r="L207" s="17"/>
    </row>
    <row r="208" spans="1:13" s="14" customFormat="1" ht="12">
      <c r="A208" s="33" t="s">
        <v>469</v>
      </c>
      <c r="B208" s="20" t="s">
        <v>464</v>
      </c>
      <c r="C208" s="21" t="s">
        <v>465</v>
      </c>
      <c r="D208" s="23" t="s">
        <v>466</v>
      </c>
      <c r="E208" s="14">
        <v>1</v>
      </c>
      <c r="F208" s="14">
        <v>1</v>
      </c>
      <c r="G208" s="15">
        <v>2.75</v>
      </c>
      <c r="H208" s="40">
        <v>1</v>
      </c>
      <c r="I208" s="3">
        <f>PRODUCT(H208,G208)</f>
        <v>2.75</v>
      </c>
      <c r="J208" s="30">
        <v>3</v>
      </c>
      <c r="K208" s="3">
        <f>PRODUCT(J208,G208)</f>
        <v>8.25</v>
      </c>
      <c r="L208" s="17"/>
      <c r="M208" s="14" t="s">
        <v>467</v>
      </c>
    </row>
    <row r="209" spans="1:13" s="14" customFormat="1" ht="12">
      <c r="A209" s="33" t="s">
        <v>468</v>
      </c>
      <c r="B209" s="20" t="s">
        <v>5</v>
      </c>
      <c r="C209" s="21" t="s">
        <v>116</v>
      </c>
      <c r="D209" s="14" t="s">
        <v>408</v>
      </c>
      <c r="E209" s="14">
        <v>1</v>
      </c>
      <c r="F209" s="14">
        <v>1</v>
      </c>
      <c r="G209" s="15">
        <v>9</v>
      </c>
      <c r="H209" s="40">
        <v>5</v>
      </c>
      <c r="I209" s="3">
        <f>PRODUCT(H209,G209)</f>
        <v>45</v>
      </c>
      <c r="J209" s="30">
        <v>10</v>
      </c>
      <c r="K209" s="3">
        <f>PRODUCT(J209,7.5)</f>
        <v>75</v>
      </c>
      <c r="L209" s="8" t="s">
        <v>115</v>
      </c>
      <c r="M209" s="14" t="s">
        <v>470</v>
      </c>
    </row>
    <row r="210" spans="1:13" s="14" customFormat="1" ht="12">
      <c r="A210" s="33" t="s">
        <v>409</v>
      </c>
      <c r="B210" s="20" t="s">
        <v>5</v>
      </c>
      <c r="C210" s="21" t="s">
        <v>116</v>
      </c>
      <c r="D210" s="23" t="s">
        <v>410</v>
      </c>
      <c r="E210" s="14">
        <v>1</v>
      </c>
      <c r="F210" s="14">
        <v>1</v>
      </c>
      <c r="G210" s="15">
        <v>5.57</v>
      </c>
      <c r="H210" s="40">
        <v>6</v>
      </c>
      <c r="I210" s="3">
        <f>PRODUCT(H210,G210)</f>
        <v>33.42</v>
      </c>
      <c r="J210" s="30">
        <v>12</v>
      </c>
      <c r="K210" s="3">
        <f>PRODUCT(J210,G210)</f>
        <v>66.84</v>
      </c>
      <c r="L210" s="17"/>
      <c r="M210" s="14" t="s">
        <v>471</v>
      </c>
    </row>
    <row r="211" spans="1:12" s="14" customFormat="1" ht="12">
      <c r="A211" s="31"/>
      <c r="B211" s="20"/>
      <c r="C211" s="21"/>
      <c r="G211" s="15"/>
      <c r="H211" s="30"/>
      <c r="I211" s="15"/>
      <c r="J211" s="30"/>
      <c r="K211" s="15"/>
      <c r="L211" s="17"/>
    </row>
    <row r="212" spans="1:13" s="14" customFormat="1" ht="12.75">
      <c r="A212" s="19" t="s">
        <v>50</v>
      </c>
      <c r="B212" s="20"/>
      <c r="G212" s="15"/>
      <c r="H212" s="30"/>
      <c r="I212" s="15"/>
      <c r="J212" s="30"/>
      <c r="K212" s="15"/>
      <c r="L212" s="17"/>
      <c r="M212" s="18"/>
    </row>
    <row r="213" spans="1:13" ht="12">
      <c r="A213" s="24" t="s">
        <v>412</v>
      </c>
      <c r="B213" s="12" t="s">
        <v>5</v>
      </c>
      <c r="C213" s="2" t="s">
        <v>29</v>
      </c>
      <c r="D213" s="14" t="s">
        <v>30</v>
      </c>
      <c r="E213">
        <v>1</v>
      </c>
      <c r="F213">
        <v>1</v>
      </c>
      <c r="G213" s="3">
        <v>1.98</v>
      </c>
      <c r="H213" s="40">
        <v>6</v>
      </c>
      <c r="I213" s="3">
        <f>PRODUCT(H213,G213)</f>
        <v>11.879999999999999</v>
      </c>
      <c r="J213" s="28">
        <v>15</v>
      </c>
      <c r="K213" s="3">
        <f>PRODUCT(J213,1.8)</f>
        <v>27</v>
      </c>
      <c r="L213" s="8" t="s">
        <v>115</v>
      </c>
      <c r="M213" s="16" t="s">
        <v>31</v>
      </c>
    </row>
    <row r="214" spans="1:13" ht="12">
      <c r="A214" s="33" t="s">
        <v>411</v>
      </c>
      <c r="B214" s="12" t="s">
        <v>5</v>
      </c>
      <c r="C214" s="2" t="s">
        <v>29</v>
      </c>
      <c r="D214" s="14" t="s">
        <v>414</v>
      </c>
      <c r="E214">
        <v>1</v>
      </c>
      <c r="F214">
        <v>1</v>
      </c>
      <c r="G214" s="3">
        <v>1.98</v>
      </c>
      <c r="H214" s="40">
        <v>1</v>
      </c>
      <c r="I214" s="3">
        <f>PRODUCT(H214,G214)</f>
        <v>1.98</v>
      </c>
      <c r="J214" s="28">
        <v>3</v>
      </c>
      <c r="K214" s="3">
        <f>PRODUCT(J214,G214)</f>
        <v>5.9399999999999995</v>
      </c>
      <c r="M214" s="16"/>
    </row>
    <row r="215" spans="1:13" ht="12">
      <c r="A215" s="24" t="s">
        <v>32</v>
      </c>
      <c r="B215" s="12" t="s">
        <v>5</v>
      </c>
      <c r="C215" s="2" t="s">
        <v>34</v>
      </c>
      <c r="D215" s="14" t="s">
        <v>33</v>
      </c>
      <c r="E215">
        <v>1</v>
      </c>
      <c r="F215">
        <v>1</v>
      </c>
      <c r="G215" s="3">
        <v>0.125</v>
      </c>
      <c r="H215" s="40">
        <v>7</v>
      </c>
      <c r="I215" s="3">
        <f>PRODUCT(H215,G215)</f>
        <v>0.875</v>
      </c>
      <c r="J215" s="28">
        <v>20</v>
      </c>
      <c r="K215" s="3">
        <f>PRODUCT(J215,G215)</f>
        <v>2.5</v>
      </c>
      <c r="M215" s="16" t="s">
        <v>35</v>
      </c>
    </row>
    <row r="216" spans="2:13" s="14" customFormat="1" ht="12">
      <c r="B216" s="20"/>
      <c r="C216" s="21"/>
      <c r="G216" s="15"/>
      <c r="H216" s="30"/>
      <c r="I216" s="15"/>
      <c r="J216" s="30"/>
      <c r="K216" s="15"/>
      <c r="L216" s="17"/>
      <c r="M216" s="18"/>
    </row>
    <row r="217" spans="1:13" s="14" customFormat="1" ht="12.75">
      <c r="A217" s="19" t="s">
        <v>481</v>
      </c>
      <c r="B217" s="20"/>
      <c r="G217" s="15"/>
      <c r="H217" s="30"/>
      <c r="I217" s="15"/>
      <c r="J217" s="30"/>
      <c r="K217" s="15"/>
      <c r="L217" s="17"/>
      <c r="M217" s="18"/>
    </row>
    <row r="218" spans="1:13" s="14" customFormat="1" ht="12">
      <c r="A218" s="33" t="s">
        <v>483</v>
      </c>
      <c r="B218" s="20" t="s">
        <v>5</v>
      </c>
      <c r="C218" s="2" t="s">
        <v>29</v>
      </c>
      <c r="D218" s="14" t="s">
        <v>482</v>
      </c>
      <c r="E218" s="14">
        <v>1</v>
      </c>
      <c r="F218" s="14">
        <v>1</v>
      </c>
      <c r="G218" s="15">
        <v>6.08</v>
      </c>
      <c r="H218" s="30">
        <v>1</v>
      </c>
      <c r="I218" s="3">
        <f>PRODUCT(H218,G218)</f>
        <v>6.08</v>
      </c>
      <c r="J218" s="30">
        <v>2</v>
      </c>
      <c r="K218" s="3">
        <f>PRODUCT(J218,G218)</f>
        <v>12.16</v>
      </c>
      <c r="L218" s="17"/>
      <c r="M218" s="18"/>
    </row>
    <row r="219" spans="2:13" s="14" customFormat="1" ht="12">
      <c r="B219" s="20"/>
      <c r="C219" s="21"/>
      <c r="G219" s="15"/>
      <c r="H219" s="30"/>
      <c r="I219" s="15"/>
      <c r="J219" s="30"/>
      <c r="K219" s="15"/>
      <c r="L219" s="17"/>
      <c r="M219" s="18"/>
    </row>
    <row r="220" spans="1:13" ht="12.75">
      <c r="A220" s="19" t="s">
        <v>51</v>
      </c>
      <c r="D220"/>
      <c r="H220" s="30"/>
      <c r="M220" s="16"/>
    </row>
    <row r="221" spans="1:13" ht="12">
      <c r="A221" s="24" t="s">
        <v>36</v>
      </c>
      <c r="B221" s="12" t="s">
        <v>5</v>
      </c>
      <c r="C221" s="2" t="s">
        <v>39</v>
      </c>
      <c r="D221" t="s">
        <v>38</v>
      </c>
      <c r="E221">
        <v>1</v>
      </c>
      <c r="F221">
        <v>1</v>
      </c>
      <c r="G221" s="3">
        <v>0.25</v>
      </c>
      <c r="H221" s="40">
        <v>11</v>
      </c>
      <c r="I221" s="3">
        <f>PRODUCT(H221,G221)</f>
        <v>2.75</v>
      </c>
      <c r="J221" s="28">
        <v>22</v>
      </c>
      <c r="K221" s="3">
        <f>PRODUCT(J221,G221)</f>
        <v>5.5</v>
      </c>
      <c r="M221" s="16" t="s">
        <v>37</v>
      </c>
    </row>
    <row r="222" spans="2:13" s="14" customFormat="1" ht="12">
      <c r="B222" s="20"/>
      <c r="C222" s="21"/>
      <c r="G222" s="15"/>
      <c r="H222" s="30"/>
      <c r="I222" s="15"/>
      <c r="J222" s="30"/>
      <c r="K222" s="15"/>
      <c r="L222" s="17"/>
      <c r="M222" s="18"/>
    </row>
    <row r="223" spans="1:13" s="14" customFormat="1" ht="12.75">
      <c r="A223" s="19" t="s">
        <v>52</v>
      </c>
      <c r="B223" s="20"/>
      <c r="C223" s="21"/>
      <c r="G223" s="15"/>
      <c r="H223" s="30"/>
      <c r="I223" s="15"/>
      <c r="J223" s="30"/>
      <c r="K223" s="15"/>
      <c r="L223" s="17"/>
      <c r="M223" s="18"/>
    </row>
    <row r="224" spans="1:13" ht="12">
      <c r="A224" s="24" t="s">
        <v>40</v>
      </c>
      <c r="B224" s="12" t="s">
        <v>5</v>
      </c>
      <c r="C224" s="2" t="s">
        <v>41</v>
      </c>
      <c r="D224" s="14" t="s">
        <v>135</v>
      </c>
      <c r="E224">
        <v>1</v>
      </c>
      <c r="F224">
        <v>1</v>
      </c>
      <c r="G224" s="3">
        <v>2.15</v>
      </c>
      <c r="H224" s="40">
        <v>11</v>
      </c>
      <c r="I224" s="3">
        <f>PRODUCT(H224,G224)</f>
        <v>23.65</v>
      </c>
      <c r="J224" s="28">
        <v>22</v>
      </c>
      <c r="K224" s="3">
        <f>PRODUCT(J224,G224)</f>
        <v>47.3</v>
      </c>
      <c r="M224" s="16" t="s">
        <v>42</v>
      </c>
    </row>
    <row r="225" spans="1:13" ht="12">
      <c r="A225" s="14"/>
      <c r="D225" s="14"/>
      <c r="H225" s="30"/>
      <c r="M225" s="16"/>
    </row>
    <row r="226" spans="1:13" ht="12.75">
      <c r="A226" s="19" t="s">
        <v>415</v>
      </c>
      <c r="C226"/>
      <c r="H226" s="30"/>
      <c r="M226" s="16"/>
    </row>
    <row r="227" spans="1:13" ht="12">
      <c r="A227" s="46" t="s">
        <v>416</v>
      </c>
      <c r="B227" s="12" t="s">
        <v>5</v>
      </c>
      <c r="C227" s="2" t="s">
        <v>118</v>
      </c>
      <c r="D227" s="26" t="s">
        <v>117</v>
      </c>
      <c r="E227">
        <v>1</v>
      </c>
      <c r="F227">
        <v>1</v>
      </c>
      <c r="G227" s="3">
        <v>4.5</v>
      </c>
      <c r="H227" s="40">
        <v>7</v>
      </c>
      <c r="I227" s="3">
        <f>PRODUCT(H227,G227)</f>
        <v>31.5</v>
      </c>
      <c r="J227" s="28">
        <v>15</v>
      </c>
      <c r="K227" s="3">
        <f>PRODUCT(J227,G227)</f>
        <v>67.5</v>
      </c>
      <c r="L227" s="8" t="s">
        <v>419</v>
      </c>
      <c r="M227" s="16"/>
    </row>
    <row r="228" spans="1:13" ht="24.75">
      <c r="A228" s="46" t="s">
        <v>417</v>
      </c>
      <c r="B228" s="12" t="s">
        <v>5</v>
      </c>
      <c r="C228" s="2" t="s">
        <v>118</v>
      </c>
      <c r="D228" s="26" t="s">
        <v>418</v>
      </c>
      <c r="E228">
        <v>1</v>
      </c>
      <c r="F228">
        <v>1</v>
      </c>
      <c r="G228" s="3">
        <v>4.29</v>
      </c>
      <c r="H228" s="40">
        <v>1</v>
      </c>
      <c r="I228" s="3">
        <f>PRODUCT(H228,G228)</f>
        <v>4.29</v>
      </c>
      <c r="J228" s="28">
        <v>3</v>
      </c>
      <c r="K228" s="3">
        <f>PRODUCT(J228,G228)</f>
        <v>12.870000000000001</v>
      </c>
      <c r="L228" s="8" t="s">
        <v>472</v>
      </c>
      <c r="M228" s="16"/>
    </row>
    <row r="230" spans="1:12" s="27" customFormat="1" ht="12">
      <c r="A230" s="32" t="s">
        <v>72</v>
      </c>
      <c r="B230" s="36"/>
      <c r="C230" s="37"/>
      <c r="D230" s="38"/>
      <c r="G230" s="39"/>
      <c r="H230" s="40"/>
      <c r="I230" s="39"/>
      <c r="J230" s="40"/>
      <c r="K230" s="39">
        <f>SUM(K207:K229)</f>
        <v>330.86</v>
      </c>
      <c r="L230" s="41"/>
    </row>
    <row r="231" spans="1:12" s="27" customFormat="1" ht="12">
      <c r="A231" s="32" t="s">
        <v>63</v>
      </c>
      <c r="B231" s="36"/>
      <c r="C231" s="37"/>
      <c r="D231" s="42"/>
      <c r="G231" s="39"/>
      <c r="H231" s="40"/>
      <c r="I231" s="39"/>
      <c r="J231" s="40"/>
      <c r="K231" s="39">
        <f>SUM(K80,K138,K151,K174,K180,K203,K230)</f>
        <v>685.7820000000002</v>
      </c>
      <c r="L231" s="41"/>
    </row>
    <row r="232" spans="1:12" s="14" customFormat="1" ht="12">
      <c r="A232" s="31"/>
      <c r="B232" s="20"/>
      <c r="C232" s="21"/>
      <c r="D232" s="22"/>
      <c r="G232" s="15"/>
      <c r="H232" s="30"/>
      <c r="I232" s="15"/>
      <c r="J232" s="30"/>
      <c r="K232" s="15"/>
      <c r="L232" s="17"/>
    </row>
    <row r="233" spans="1:12" s="5" customFormat="1" ht="12.75">
      <c r="A233" s="4" t="s">
        <v>74</v>
      </c>
      <c r="B233" s="13"/>
      <c r="C233" s="6"/>
      <c r="D233" s="11"/>
      <c r="G233" s="7"/>
      <c r="H233" s="29"/>
      <c r="I233" s="7"/>
      <c r="J233" s="29"/>
      <c r="K233" s="7"/>
      <c r="L233" s="9"/>
    </row>
    <row r="234" spans="1:13" ht="12">
      <c r="A234" s="14" t="s">
        <v>76</v>
      </c>
      <c r="B234" s="12" t="s">
        <v>5</v>
      </c>
      <c r="C234" s="2" t="s">
        <v>39</v>
      </c>
      <c r="D234" s="14" t="s">
        <v>484</v>
      </c>
      <c r="E234">
        <v>1</v>
      </c>
      <c r="F234">
        <v>1</v>
      </c>
      <c r="G234" s="3">
        <v>0.46</v>
      </c>
      <c r="H234" s="28">
        <v>4</v>
      </c>
      <c r="I234" s="3">
        <f>PRODUCT(H234,G234)</f>
        <v>1.84</v>
      </c>
      <c r="J234" s="28">
        <v>9</v>
      </c>
      <c r="K234" s="3">
        <f>PRODUCT(J234,G234)</f>
        <v>4.140000000000001</v>
      </c>
      <c r="M234" s="16" t="s">
        <v>485</v>
      </c>
    </row>
    <row r="235" spans="1:13" s="14" customFormat="1" ht="12.75">
      <c r="A235" s="19"/>
      <c r="B235" s="20"/>
      <c r="G235" s="15"/>
      <c r="H235" s="30"/>
      <c r="I235" s="15"/>
      <c r="J235" s="30"/>
      <c r="K235" s="15"/>
      <c r="L235" s="17"/>
      <c r="M235" s="18"/>
    </row>
    <row r="236" spans="1:13" ht="12">
      <c r="A236" s="14" t="s">
        <v>77</v>
      </c>
      <c r="B236" s="12" t="s">
        <v>5</v>
      </c>
      <c r="C236" s="2" t="s">
        <v>39</v>
      </c>
      <c r="D236" s="14" t="s">
        <v>78</v>
      </c>
      <c r="E236">
        <v>1</v>
      </c>
      <c r="F236">
        <v>1</v>
      </c>
      <c r="G236" s="3">
        <v>0.06</v>
      </c>
      <c r="H236" s="28">
        <v>4</v>
      </c>
      <c r="I236" s="3">
        <f>PRODUCT(H236,G236)</f>
        <v>0.24</v>
      </c>
      <c r="J236" s="28">
        <v>9</v>
      </c>
      <c r="K236" s="3">
        <f>PRODUCT(J236,G236)</f>
        <v>0.54</v>
      </c>
      <c r="M236" s="16" t="s">
        <v>79</v>
      </c>
    </row>
    <row r="237" spans="1:13" ht="12">
      <c r="A237" s="14" t="s">
        <v>81</v>
      </c>
      <c r="B237" s="12" t="s">
        <v>5</v>
      </c>
      <c r="C237" s="2" t="s">
        <v>39</v>
      </c>
      <c r="D237" s="14" t="s">
        <v>82</v>
      </c>
      <c r="E237">
        <v>1</v>
      </c>
      <c r="F237">
        <v>1</v>
      </c>
      <c r="G237" s="3">
        <v>0.1</v>
      </c>
      <c r="H237" s="28">
        <v>4</v>
      </c>
      <c r="I237" s="3">
        <f>PRODUCT(H237,G237)</f>
        <v>0.4</v>
      </c>
      <c r="J237" s="28">
        <v>9</v>
      </c>
      <c r="K237" s="3">
        <f>PRODUCT(J237,G237)</f>
        <v>0.9</v>
      </c>
      <c r="M237" s="16" t="s">
        <v>80</v>
      </c>
    </row>
    <row r="238" spans="1:13" ht="12">
      <c r="A238" s="14"/>
      <c r="D238" s="14"/>
      <c r="M238" s="16"/>
    </row>
    <row r="239" spans="1:13" ht="12">
      <c r="A239" s="14" t="s">
        <v>480</v>
      </c>
      <c r="D239" s="14"/>
      <c r="M239" s="16"/>
    </row>
    <row r="240" spans="1:13" ht="12">
      <c r="A240" s="14"/>
      <c r="D240" s="14"/>
      <c r="M240" s="16"/>
    </row>
    <row r="241" spans="1:13" ht="12.75">
      <c r="A241" s="1"/>
      <c r="D241"/>
      <c r="M241" s="16"/>
    </row>
    <row r="242" spans="1:12" s="27" customFormat="1" ht="12">
      <c r="A242" s="32" t="s">
        <v>75</v>
      </c>
      <c r="B242" s="36"/>
      <c r="C242" s="37"/>
      <c r="D242" s="38"/>
      <c r="G242" s="39"/>
      <c r="H242" s="40"/>
      <c r="I242" s="39"/>
      <c r="J242" s="40"/>
      <c r="K242" s="39">
        <f>SUM(K234:K241)</f>
        <v>5.580000000000001</v>
      </c>
      <c r="L242" s="41"/>
    </row>
    <row r="243" spans="1:12" s="27" customFormat="1" ht="12">
      <c r="A243" s="32" t="s">
        <v>63</v>
      </c>
      <c r="B243" s="36"/>
      <c r="C243" s="37"/>
      <c r="D243" s="42"/>
      <c r="G243" s="39"/>
      <c r="H243" s="40"/>
      <c r="I243" s="39"/>
      <c r="J243" s="40"/>
      <c r="K243" s="39">
        <f>SUM(K80,K138,K151,K174,K180,K203,K230,K242)</f>
        <v>691.3620000000002</v>
      </c>
      <c r="L243" s="41"/>
    </row>
    <row r="244" spans="2:12" ht="12">
      <c r="B244" s="2"/>
      <c r="C244" s="10"/>
      <c r="D244"/>
      <c r="F244" s="3"/>
      <c r="G244" s="28"/>
      <c r="H244" s="3"/>
      <c r="I244" s="28"/>
      <c r="L244" s="12"/>
    </row>
    <row r="246" spans="1:13" s="59" customFormat="1" ht="12.75">
      <c r="A246" s="58" t="s">
        <v>474</v>
      </c>
      <c r="C246" s="60"/>
      <c r="D246" s="61"/>
      <c r="E246" s="62"/>
      <c r="H246" s="63"/>
      <c r="I246" s="64"/>
      <c r="J246" s="65"/>
      <c r="L246" s="65"/>
      <c r="M246" s="66"/>
    </row>
    <row r="247" spans="1:13" s="67" customFormat="1" ht="12.75">
      <c r="A247" s="67" t="s">
        <v>176</v>
      </c>
      <c r="C247" s="68"/>
      <c r="D247" s="69"/>
      <c r="E247" s="70"/>
      <c r="H247" s="71"/>
      <c r="I247" s="72"/>
      <c r="J247" s="71"/>
      <c r="L247" s="71"/>
      <c r="M247" s="73"/>
    </row>
    <row r="248" spans="1:12" ht="12">
      <c r="A248" t="s">
        <v>181</v>
      </c>
      <c r="B248" s="2"/>
      <c r="D248"/>
      <c r="G248"/>
      <c r="H248"/>
      <c r="I248"/>
      <c r="J248"/>
      <c r="K248"/>
      <c r="L248"/>
    </row>
    <row r="249" spans="1:13" ht="12">
      <c r="A249" s="24" t="s">
        <v>182</v>
      </c>
      <c r="B249" s="2" t="s">
        <v>5</v>
      </c>
      <c r="C249" s="2" t="s">
        <v>157</v>
      </c>
      <c r="D249" t="s">
        <v>162</v>
      </c>
      <c r="E249">
        <v>1</v>
      </c>
      <c r="F249">
        <v>1</v>
      </c>
      <c r="G249" s="45">
        <v>0.04</v>
      </c>
      <c r="H249" s="27">
        <v>6</v>
      </c>
      <c r="I249" s="3">
        <f>PRODUCT(H249,G249)</f>
        <v>0.24</v>
      </c>
      <c r="J249" t="s">
        <v>27</v>
      </c>
      <c r="K249" s="45"/>
      <c r="L249"/>
      <c r="M249" t="s">
        <v>163</v>
      </c>
    </row>
    <row r="250" spans="1:12" ht="12">
      <c r="A250" t="s">
        <v>171</v>
      </c>
      <c r="B250" s="2"/>
      <c r="D250"/>
      <c r="G250"/>
      <c r="H250"/>
      <c r="I250"/>
      <c r="J250" t="s">
        <v>27</v>
      </c>
      <c r="K250"/>
      <c r="L250"/>
    </row>
    <row r="251" spans="1:13" ht="12">
      <c r="A251" s="24" t="s">
        <v>217</v>
      </c>
      <c r="B251" s="2" t="s">
        <v>5</v>
      </c>
      <c r="C251" s="2" t="s">
        <v>14</v>
      </c>
      <c r="D251" t="s">
        <v>167</v>
      </c>
      <c r="E251">
        <v>1</v>
      </c>
      <c r="F251">
        <v>1</v>
      </c>
      <c r="G251" s="45">
        <v>0.25</v>
      </c>
      <c r="H251" s="27">
        <v>2</v>
      </c>
      <c r="I251" s="3">
        <f>PRODUCT(H251,G251)</f>
        <v>0.5</v>
      </c>
      <c r="J251" t="s">
        <v>27</v>
      </c>
      <c r="K251" s="45"/>
      <c r="L251" t="s">
        <v>170</v>
      </c>
      <c r="M251" t="s">
        <v>168</v>
      </c>
    </row>
    <row r="252" spans="1:12" ht="12">
      <c r="A252" t="s">
        <v>172</v>
      </c>
      <c r="B252" s="2"/>
      <c r="D252"/>
      <c r="G252"/>
      <c r="H252"/>
      <c r="I252"/>
      <c r="J252"/>
      <c r="K252"/>
      <c r="L252"/>
    </row>
    <row r="253" spans="1:13" ht="12">
      <c r="A253" s="24" t="s">
        <v>84</v>
      </c>
      <c r="B253" s="2" t="s">
        <v>5</v>
      </c>
      <c r="C253" s="2" t="s">
        <v>14</v>
      </c>
      <c r="D253" t="s">
        <v>93</v>
      </c>
      <c r="E253">
        <v>1</v>
      </c>
      <c r="F253">
        <v>1</v>
      </c>
      <c r="G253" s="45">
        <v>0.09</v>
      </c>
      <c r="H253" s="27">
        <v>2</v>
      </c>
      <c r="I253" s="3">
        <f>PRODUCT(H253,G253)</f>
        <v>0.18</v>
      </c>
      <c r="J253" t="s">
        <v>27</v>
      </c>
      <c r="K253" s="45"/>
      <c r="L253"/>
      <c r="M253" t="s">
        <v>159</v>
      </c>
    </row>
    <row r="254" spans="1:13" ht="12">
      <c r="A254" s="24" t="s">
        <v>85</v>
      </c>
      <c r="B254" s="2" t="s">
        <v>5</v>
      </c>
      <c r="C254" s="2" t="s">
        <v>14</v>
      </c>
      <c r="D254" t="s">
        <v>95</v>
      </c>
      <c r="E254">
        <v>10</v>
      </c>
      <c r="F254">
        <v>1</v>
      </c>
      <c r="G254" s="45">
        <v>0.09</v>
      </c>
      <c r="H254" s="27">
        <v>10</v>
      </c>
      <c r="I254" s="3">
        <f>PRODUCT(H254,G254)</f>
        <v>0.8999999999999999</v>
      </c>
      <c r="J254" t="s">
        <v>27</v>
      </c>
      <c r="K254" s="45"/>
      <c r="L254"/>
      <c r="M254" t="s">
        <v>160</v>
      </c>
    </row>
    <row r="255" spans="1:13" ht="12">
      <c r="A255" s="24" t="s">
        <v>156</v>
      </c>
      <c r="B255" s="2" t="s">
        <v>5</v>
      </c>
      <c r="C255" s="2" t="s">
        <v>14</v>
      </c>
      <c r="D255" t="s">
        <v>100</v>
      </c>
      <c r="E255">
        <v>1</v>
      </c>
      <c r="F255">
        <v>1</v>
      </c>
      <c r="G255" s="45">
        <v>0.09</v>
      </c>
      <c r="H255" s="27">
        <v>2</v>
      </c>
      <c r="I255" s="3">
        <f>PRODUCT(H255,G255)</f>
        <v>0.18</v>
      </c>
      <c r="J255" t="s">
        <v>27</v>
      </c>
      <c r="K255" s="45"/>
      <c r="L255"/>
      <c r="M255" t="s">
        <v>161</v>
      </c>
    </row>
    <row r="256" spans="1:12" ht="12">
      <c r="A256" t="s">
        <v>164</v>
      </c>
      <c r="B256" s="2"/>
      <c r="D256"/>
      <c r="G256"/>
      <c r="H256"/>
      <c r="I256"/>
      <c r="J256"/>
      <c r="K256"/>
      <c r="L256"/>
    </row>
    <row r="257" spans="1:13" ht="12">
      <c r="A257" s="24" t="s">
        <v>166</v>
      </c>
      <c r="B257" s="2" t="s">
        <v>5</v>
      </c>
      <c r="C257" s="2" t="s">
        <v>155</v>
      </c>
      <c r="D257" t="s">
        <v>119</v>
      </c>
      <c r="E257">
        <v>1</v>
      </c>
      <c r="F257">
        <v>1</v>
      </c>
      <c r="G257" s="45">
        <v>0.43</v>
      </c>
      <c r="H257" s="27">
        <v>1</v>
      </c>
      <c r="I257" s="3">
        <f>PRODUCT(H257,G257)</f>
        <v>0.43</v>
      </c>
      <c r="J257" t="s">
        <v>27</v>
      </c>
      <c r="K257" s="45"/>
      <c r="L257"/>
      <c r="M257" t="s">
        <v>174</v>
      </c>
    </row>
    <row r="258" spans="1:13" ht="12">
      <c r="A258" s="24" t="s">
        <v>165</v>
      </c>
      <c r="B258" s="2" t="s">
        <v>5</v>
      </c>
      <c r="C258" s="2" t="s">
        <v>109</v>
      </c>
      <c r="D258" t="s">
        <v>110</v>
      </c>
      <c r="E258">
        <v>1</v>
      </c>
      <c r="F258">
        <v>1</v>
      </c>
      <c r="G258" s="45">
        <v>0.5</v>
      </c>
      <c r="H258" s="27">
        <v>1</v>
      </c>
      <c r="I258" s="3">
        <f>PRODUCT(H258,G258)</f>
        <v>0.5</v>
      </c>
      <c r="J258" t="s">
        <v>27</v>
      </c>
      <c r="K258" s="45"/>
      <c r="L258" t="s">
        <v>27</v>
      </c>
      <c r="M258" t="s">
        <v>173</v>
      </c>
    </row>
    <row r="259" spans="1:12" ht="12">
      <c r="A259" s="14"/>
      <c r="B259" s="2"/>
      <c r="D259"/>
      <c r="G259" s="45"/>
      <c r="H259" s="14"/>
      <c r="I259" s="45"/>
      <c r="J259"/>
      <c r="K259" s="45"/>
      <c r="L259"/>
    </row>
    <row r="260" spans="1:14" ht="12">
      <c r="A260" s="24" t="s">
        <v>444</v>
      </c>
      <c r="B260" s="2" t="s">
        <v>5</v>
      </c>
      <c r="C260" s="10" t="s">
        <v>423</v>
      </c>
      <c r="D260" t="s">
        <v>445</v>
      </c>
      <c r="E260">
        <v>1</v>
      </c>
      <c r="F260">
        <v>1</v>
      </c>
      <c r="G260" s="45">
        <v>0.32</v>
      </c>
      <c r="H260" s="27">
        <v>1</v>
      </c>
      <c r="I260" s="3">
        <f>PRODUCT(H260,G260)</f>
        <v>0.32</v>
      </c>
      <c r="J260" s="3"/>
      <c r="L260" s="57"/>
      <c r="M260" t="s">
        <v>473</v>
      </c>
      <c r="N260" t="s">
        <v>446</v>
      </c>
    </row>
    <row r="261" spans="1:14" ht="12">
      <c r="A261" s="24" t="s">
        <v>447</v>
      </c>
      <c r="B261" s="2" t="s">
        <v>5</v>
      </c>
      <c r="C261" s="10" t="s">
        <v>423</v>
      </c>
      <c r="D261" t="s">
        <v>448</v>
      </c>
      <c r="E261">
        <v>1</v>
      </c>
      <c r="F261">
        <v>1</v>
      </c>
      <c r="G261" s="45">
        <v>0.32</v>
      </c>
      <c r="H261" s="27">
        <v>1</v>
      </c>
      <c r="I261" s="3">
        <f>PRODUCT(H261,G261)</f>
        <v>0.32</v>
      </c>
      <c r="J261" s="3"/>
      <c r="L261" s="57"/>
      <c r="M261" t="s">
        <v>429</v>
      </c>
      <c r="N261" t="s">
        <v>449</v>
      </c>
    </row>
    <row r="262" spans="1:14" ht="12">
      <c r="A262" s="24" t="s">
        <v>450</v>
      </c>
      <c r="B262" s="2" t="s">
        <v>5</v>
      </c>
      <c r="C262" s="10" t="s">
        <v>423</v>
      </c>
      <c r="D262" t="s">
        <v>451</v>
      </c>
      <c r="E262">
        <v>1</v>
      </c>
      <c r="F262">
        <v>1</v>
      </c>
      <c r="G262" s="45">
        <v>0.16</v>
      </c>
      <c r="H262" s="27">
        <v>1</v>
      </c>
      <c r="I262" s="3">
        <f>PRODUCT(H262,G262)</f>
        <v>0.16</v>
      </c>
      <c r="J262" s="3"/>
      <c r="L262" s="57"/>
      <c r="M262" t="s">
        <v>433</v>
      </c>
      <c r="N262" t="s">
        <v>452</v>
      </c>
    </row>
    <row r="263" spans="2:12" s="14" customFormat="1" ht="12">
      <c r="B263" s="21"/>
      <c r="C263" s="22"/>
      <c r="G263" s="80"/>
      <c r="I263" s="15"/>
      <c r="J263" s="15"/>
      <c r="K263" s="15"/>
      <c r="L263" s="81"/>
    </row>
    <row r="264" spans="1:11" s="27" customFormat="1" ht="12">
      <c r="A264" s="27" t="s">
        <v>178</v>
      </c>
      <c r="B264" s="37"/>
      <c r="C264" s="37"/>
      <c r="I264" s="39"/>
      <c r="K264" s="78"/>
    </row>
    <row r="265" spans="2:12" ht="12">
      <c r="B265" s="2"/>
      <c r="D265"/>
      <c r="G265"/>
      <c r="H265"/>
      <c r="I265"/>
      <c r="J265"/>
      <c r="K265"/>
      <c r="L265"/>
    </row>
    <row r="266" spans="1:13" s="67" customFormat="1" ht="12.75">
      <c r="A266" s="67" t="s">
        <v>177</v>
      </c>
      <c r="C266" s="68"/>
      <c r="D266" s="69"/>
      <c r="E266" s="70"/>
      <c r="H266" s="71"/>
      <c r="I266" s="72"/>
      <c r="J266" s="71"/>
      <c r="L266" s="71"/>
      <c r="M266" s="73"/>
    </row>
    <row r="267" spans="1:4" ht="12.75">
      <c r="A267" s="1" t="s">
        <v>420</v>
      </c>
      <c r="D267" s="22"/>
    </row>
    <row r="268" spans="1:13" s="14" customFormat="1" ht="12">
      <c r="A268" s="55" t="s">
        <v>454</v>
      </c>
      <c r="B268" s="2" t="s">
        <v>5</v>
      </c>
      <c r="C268" s="2" t="s">
        <v>423</v>
      </c>
      <c r="D268" t="s">
        <v>47</v>
      </c>
      <c r="E268" s="14">
        <v>1</v>
      </c>
      <c r="F268" s="14">
        <v>1</v>
      </c>
      <c r="G268" s="15">
        <v>0.167</v>
      </c>
      <c r="H268" s="40">
        <v>1</v>
      </c>
      <c r="I268" s="3">
        <f>PRODUCT(H268,G268)</f>
        <v>0.167</v>
      </c>
      <c r="J268" s="51">
        <v>3</v>
      </c>
      <c r="K268" s="3">
        <f>PRODUCT(J268,G268)</f>
        <v>0.501</v>
      </c>
      <c r="L268" s="79" t="s">
        <v>479</v>
      </c>
      <c r="M268" s="18" t="s">
        <v>49</v>
      </c>
    </row>
    <row r="269" spans="1:13" s="14" customFormat="1" ht="12">
      <c r="A269" s="24" t="s">
        <v>478</v>
      </c>
      <c r="B269" s="2" t="s">
        <v>5</v>
      </c>
      <c r="C269" s="2" t="s">
        <v>423</v>
      </c>
      <c r="D269" s="23" t="s">
        <v>476</v>
      </c>
      <c r="E269" s="14">
        <v>1</v>
      </c>
      <c r="F269" s="14">
        <v>1</v>
      </c>
      <c r="G269" s="15">
        <v>0.46</v>
      </c>
      <c r="H269" s="40">
        <v>1</v>
      </c>
      <c r="I269" s="3">
        <f>PRODUCT(H269,G269)</f>
        <v>0.46</v>
      </c>
      <c r="J269" s="51">
        <v>3</v>
      </c>
      <c r="K269" s="3">
        <f>PRODUCT(J269,G269)</f>
        <v>1.3800000000000001</v>
      </c>
      <c r="L269" s="17"/>
      <c r="M269" s="18"/>
    </row>
    <row r="270" spans="1:13" s="14" customFormat="1" ht="12">
      <c r="A270" s="24" t="s">
        <v>453</v>
      </c>
      <c r="B270" s="2" t="s">
        <v>5</v>
      </c>
      <c r="C270" s="2" t="s">
        <v>423</v>
      </c>
      <c r="D270" s="23" t="s">
        <v>477</v>
      </c>
      <c r="E270" s="14">
        <v>1</v>
      </c>
      <c r="F270" s="14">
        <v>1</v>
      </c>
      <c r="G270" s="15">
        <v>0.13</v>
      </c>
      <c r="H270" s="40">
        <v>1</v>
      </c>
      <c r="I270" s="3">
        <f>PRODUCT(H270,G270)</f>
        <v>0.13</v>
      </c>
      <c r="J270" s="51">
        <v>3</v>
      </c>
      <c r="K270" s="3">
        <f>PRODUCT(J270,G270)</f>
        <v>0.39</v>
      </c>
      <c r="L270" s="17"/>
      <c r="M270" s="18"/>
    </row>
    <row r="271" spans="2:13" s="14" customFormat="1" ht="12">
      <c r="B271" s="21"/>
      <c r="C271" s="21"/>
      <c r="D271" s="26"/>
      <c r="G271" s="15"/>
      <c r="H271" s="30"/>
      <c r="I271" s="15"/>
      <c r="J271" s="30"/>
      <c r="K271" s="15"/>
      <c r="L271" s="17"/>
      <c r="M271" s="18"/>
    </row>
    <row r="272" spans="1:11" s="27" customFormat="1" ht="12">
      <c r="A272" s="27" t="s">
        <v>179</v>
      </c>
      <c r="B272" s="37"/>
      <c r="C272" s="37"/>
      <c r="I272" s="78"/>
      <c r="K272" s="78">
        <f>SUM(K268:K271)</f>
        <v>2.2710000000000004</v>
      </c>
    </row>
    <row r="273" spans="1:12" s="27" customFormat="1" ht="12">
      <c r="A273" s="32" t="s">
        <v>63</v>
      </c>
      <c r="B273" s="36"/>
      <c r="C273" s="37"/>
      <c r="D273" s="42"/>
      <c r="G273" s="39"/>
      <c r="H273" s="40"/>
      <c r="I273" s="39"/>
      <c r="J273" s="40"/>
      <c r="K273" s="39">
        <f>SUM(K80,K138,K151,K174,K180,K203,K230,K242,K272)</f>
        <v>693.6330000000002</v>
      </c>
      <c r="L273" s="41"/>
    </row>
    <row r="284" spans="2:10" ht="12">
      <c r="B284" s="2"/>
      <c r="C284" s="10"/>
      <c r="D284"/>
      <c r="F284" s="3"/>
      <c r="G284" s="28"/>
      <c r="H284" s="3"/>
      <c r="I284" s="28"/>
      <c r="J284" s="3"/>
    </row>
  </sheetData>
  <hyperlinks>
    <hyperlink ref="M215" r:id="rId1" display="http://www.national.com/pf/LM/LM394.html"/>
    <hyperlink ref="M224" r:id="rId2" display="http://www.mouser.com/search/ProductDetail.aspx?R=PKES90B1%2f4virtualkey50660000virtualkey506-PKES90B1%2f4"/>
    <hyperlink ref="M221" r:id="rId3" display="http://www.mouser.com/search/ProductDetail.aspx?R=1456virtualkey53400000virtualkey534-1456"/>
    <hyperlink ref="M213" r:id="rId4" display="http://www.alliedelec.com/Search/ProductDetail.asp?SKU=759-2125&amp;SEARCH=&amp;MPN=PKES90B1%2F4&amp;DESC=PKES90B1%2F4&amp;R=759%2D2125&amp;sid=469C068059F3E17F"/>
    <hyperlink ref="M277" r:id="rId5" display="http://www.mouser.com/search/ProductDetail.aspx?R=271-240-RCvirtualkey21980000virtualkey271-240-RC"/>
    <hyperlink ref="M14" r:id="rId6" display="http://www.mouser.com/search/ProductDetail.aspx?R=RPE5C1H330J2P1Z03Bvirtualkey64800000virtualkey81-RPE5C1H330J2P1Z03"/>
    <hyperlink ref="M19" r:id="rId7" display="http://www.mouser.com/search/ProductDetail.aspx?R=271-2.7K-RCvirtualkey21980000virtualkey271-2.7K-RC"/>
    <hyperlink ref="M21" r:id="rId8" display="http://www.mouser.com/search/ProductDetail.aspx?R=BQ014D0222J--virtualkey58110000virtualkey581-BQ014D0222J"/>
    <hyperlink ref="M72" r:id="rId9" display="http://www.mouser.com/search/ProductDetail.aspx?R=271-5.6K-RCvirtualkey21980000virtualkey271-5.6K-RC"/>
    <hyperlink ref="M77" r:id="rId10" display="http://www.mouser.com/search/ProductDetail.aspx?R=271-10K-RCvirtualkey21980000virtualkey271-10K-RC"/>
    <hyperlink ref="M78" r:id="rId11" display="http://www.mouser.com/search/ProductDetail.aspx?R=271-12K-RCvirtualkey21980000virtualkey271-12K-RC"/>
    <hyperlink ref="M79" r:id="rId12" display="http://www.mouser.com/search/ProductDetail.aspx?R=271-56K-RCvirtualkey21980000virtualkey271-56K-RC"/>
    <hyperlink ref="M279" r:id="rId13" display="http://www.mouser.com/search/ProductDetail.aspx?R=271-82K-RCvirtualkey21980000virtualkey271-82K-RC"/>
    <hyperlink ref="M80" r:id="rId14" display="http://webtronics.stores.yahoo.net/canpntrar.html"/>
    <hyperlink ref="M81" r:id="rId15" display="http://www.web-tronics.com/ca3046.html"/>
    <hyperlink ref="M82" r:id="rId16" display="http://www.mouser.com/search/ProductDetail.aspx?R=271-220K-RCvirtualkey21980000virtualkey271-220K-RC"/>
    <hyperlink ref="M83" r:id="rId17" display="http://www.mouser.com/search/ProductDetail.aspx?R=115-93-314-41-003000virtualkey57510000virtualkey575-393314"/>
    <hyperlink ref="M84" r:id="rId18" display="http://www.mouser.com/search/ProductDetail.aspx?R=271-1.0M-RCvirtualkey21980000virtualkey271-1.0M-RC"/>
    <hyperlink ref="M125" r:id="rId19" display="http://www.mouser.com/search/ProductDetail.aspx?R=271-560-RCvirtualkey21980000virtualkey271-560-RC"/>
    <hyperlink ref="M275" r:id="rId20" display="http://www.mouser.com/search/ProductDetail.aspx?R=140-XRL50V470-RCvirtualkey21980000virtualkey140-XRL50V470-RC"/>
    <hyperlink ref="M138" r:id="rId21" display="http://www.mouser.com/search/ProductDetail.aspx?R=BQ014D0222J--virtualkey58110000virtualkey581-BQ014D0222J"/>
    <hyperlink ref="M139" r:id="rId22" display="http://www.mouser.com/search/ProductDetail.aspx?R=271-47K-RCvirtualkey21980000virtualkey271-47K-RC"/>
    <hyperlink ref="M140" r:id="rId23" display="http://www.mouser.com/search/ProductDetail.aspx?R=3266W-1-103LFvirtualkey65210000virtualkey652-3266W-1-103LF"/>
    <hyperlink ref="M142" r:id="rId24" display="http://www.mouser.com/search/ProductDetail.aspx?R=BQ074D0474J--virtualkey58110000virtualkey581-BQ074D0474J"/>
    <hyperlink ref="M141" r:id="rId25" display="http://www.mouser.com/search/ProductDetail.aspx?R=BQ014D0224J--virtualkey58110000virtualkey581-BQ014D0224J"/>
    <hyperlink ref="M273" r:id="rId26" display="http://www.mouser.com/search/ProductDetail.aspx?R=1N4001-E3virtualkey61370000virtualkey625-1N4001-E3"/>
    <hyperlink ref="M245" r:id="rId27" display="http://www.mouser.com/search/ProductDetail.aspx?R=112AXvirtualkey50210000virtualkey502-112AX"/>
    <hyperlink ref="M177" r:id="rId28" display="http://www.mouser.com/catalog/631/1201.pdf"/>
    <hyperlink ref="M173" r:id="rId29" display="http://www.mouser.com/catalog/631/1201.pdf"/>
    <hyperlink ref="M204" r:id="rId30" display="http://www.alliedelec.com/Search/ProductDetail.asp?SKU=759-2125&amp;SEARCH=&amp;MPN=PKES90B1%2F4&amp;DESC=PKES90B1%2F4&amp;R=759%2D2125&amp;sid=469C068059F3E17F"/>
    <hyperlink ref="M89" r:id="rId31" display="http://www.bridechamber.com/"/>
    <hyperlink ref="M278" r:id="rId32" display="http://www.mouser.com/search/ProductDetail.aspx?R=271-2.7K-RCvirtualkey21980000virtualkey271-2.7K-RC"/>
    <hyperlink ref="M242" r:id="rId33" display="http://www.mouser.com/search/ProductDetail.aspx?R=271-27K-RCvirtualkey21980000virtualkey271-27K-RC"/>
    <hyperlink ref="M243" r:id="rId34" display="http://www.mouser.com/search/ProductDetail.aspx?R=3266W-1-502LFvirtualkey65210000virtualkey652-3266W-1-502LF"/>
    <hyperlink ref="M161" r:id="rId35" display="http://www.web-tronics.com/ca3046.html"/>
    <hyperlink ref="M160" r:id="rId36" display="http://store.americanmicrosemiconductor.com/ca3046.html?gclid=CIeBvsvs7owCFQ4egQodxj_WCA - 3.98"/>
    <hyperlink ref="M150" r:id="rId37" display="http://www.mouser.com/search/ProductDetail.aspx?R=C0805C104J5RACTUvirtualkey64600000virtualkey80-C0805C104J5R"/>
    <hyperlink ref="L178" r:id="rId38" display="http://www.mouser.com/catalog/631/1201.pdf"/>
    <hyperlink ref="L177" r:id="rId39" display="http://www.mouser.com/catalog/631/1202.pdf"/>
    <hyperlink ref="L179" r:id="rId40" display="http://www.mouser.com/catalog/631/1203.pdf"/>
    <hyperlink ref="L182" r:id="rId41" display="http://www.mouser.com/catalog/631/1201.pdf"/>
    <hyperlink ref="L181" r:id="rId42" display="http://www.mouser.com/catalog/631/1202.pdf"/>
    <hyperlink ref="L187" r:id="rId43" display="http://www.mouser.com/catalog/631/1201.pdf"/>
    <hyperlink ref="L183" r:id="rId44" display="http://www.mouser.com/catalog/631/1203.pdf"/>
    <hyperlink ref="L189" r:id="rId45" display="http://www.mouser.com/catalog/631/1203.pdf"/>
    <hyperlink ref="M254" r:id="rId46" display="http://www.mouser.com/search/ProductDetail.aspx?R=271-47K-RCvirtualkey21980000virtualkey271-47K-RC"/>
    <hyperlink ref="M255" r:id="rId47" display="http://www.mouser.com/search/ProductDetail.aspx?R=3266W-1-103LFvirtualkey65210000virtualkey652-3266W-1-103LF"/>
    <hyperlink ref="M252" r:id="rId48" display="http://www.elby-designs.comhttp://uk.farnell.com/jsp/search/productdetail.jsp?sku=732291"/>
    <hyperlink ref="N272" r:id="rId49" display="http://www.mouser.com/search/ProductDetail.aspx?R=271-240-RCvirtualkey21980000virtualkey271-240-RC"/>
    <hyperlink ref="N10" r:id="rId50" display="http://www.mouser.com/search/ProductDetail.aspx?R=271-330-RCvirtualkey21980000virtualkey271-330-RC"/>
    <hyperlink ref="N243" r:id="rId51" display="http://www.mouser.com/search/ProductDetail.aspx?R=271-560-RCvirtualkey21980000virtualkey271-560-RC"/>
    <hyperlink ref="N14" r:id="rId52" display="http://www.mouser.com/search/ProductDetail.aspx?R=271-5.6K-RCvirtualkey21980000virtualkey271-5.6K-RC"/>
    <hyperlink ref="N244" r:id="rId53" display="http://www.mouser.com/search/ProductDetail.aspx?R=271-27K-RCvirtualkey21980000virtualkey271-27K-RC"/>
    <hyperlink ref="N19" r:id="rId54" display="http://www.mouser.com/search/ProductDetail.aspx?R=271-33K-RCvirtualkey21980000virtualkey271-33K-RC"/>
    <hyperlink ref="N21" r:id="rId55" display="http://www.mouser.com/search/ProductDetail.aspx?R=271-56K-RCvirtualkey21980000virtualkey271-56K-RC"/>
    <hyperlink ref="N274" r:id="rId56" display="http://www.mouser.com/search/ProductDetail.aspx?R=271-82K-RCvirtualkey21980000virtualkey271-82K-RC"/>
    <hyperlink ref="N72" r:id="rId57" display="http://www.mouser.com/search/ProductDetail.aspx?R=271-150K-RCvirtualkey21980000virtualkey271-150K-RC"/>
    <hyperlink ref="N77" r:id="rId58" display="http://www.mouser.com/search/ProductDetail.aspx?R=271-220K-RCvirtualkey21980000virtualkey271-220K-RC"/>
    <hyperlink ref="N78" r:id="rId59" display="http://www.mouser.com/search/ProductDetail.aspx?R=271-470K-RCvirtualkey21980000virtualkey271-470K-RC"/>
    <hyperlink ref="N79" r:id="rId60" display="http://www.mouser.com/search/ProductDetail.aspx?R=CMF5522M000FKBFvirtualkey61300000virtualkey71-CMF55-F-22M"/>
    <hyperlink ref="N85" r:id="rId61" display="http://www.mouser.com/search/ProductDetail.aspx?R=140-XRL35V10-RCvirtualkey21980000virtualkey140-XRL35V10-RC"/>
    <hyperlink ref="N86" r:id="rId62" display="http://www.mouser.com/search/ProductDetail.aspx?R=140-XRL50V15-RCvirtualkey21980000virtualkey140-XRL50V15-RC"/>
    <hyperlink ref="N89" r:id="rId63" display="http://www.mouser.com/search/ProductDetail.aspx?R=RPE5C1H100J2P1Z03Bvirtualkey64800000virtualkey81-RPE5C1H100J2P1Z03"/>
    <hyperlink ref="N90" r:id="rId64" display="http://www.mouser.com/search/ProductDetail.aspx?R=RPE5C1H330J2P1Z03Bvirtualkey64800000virtualkey81-RPE5C1H330J2P1Z03"/>
    <hyperlink ref="N125" r:id="rId65" display="http://www.mouser.com/search/ProductDetail.aspx?R=RPER71H103K2P1A03Bvirtualkey64800000virtualkey81-RPER71H103K2P1A03"/>
    <hyperlink ref="N155" r:id="rId66" display="http://www.mouser.com/search/ProductDetail.aspx?R=1N4148virtualkey61350000virtualkey78-1N4148"/>
    <hyperlink ref="N264" r:id="rId67" display="http://www.mouser.com/search/ProductDetail.aspx?R=1N4001-E3virtualkey61370000virtualkey625-1N4001-E3"/>
    <hyperlink ref="N160" r:id="rId68" display="http://www.mouser.com/search/ProductDetail.aspx?R=PT10LV10-00279-PT10LV10-503A2020virtualkey53100000virtualkey531-PT10V-50K"/>
    <hyperlink ref="N172" r:id="rId69" display="http://www.mouser.com/search/ProductDetail.aspx?R=640456-2virtualkey57100000virtualkey571-6404562"/>
    <hyperlink ref="N167" r:id="rId70" display="http://www.mouser.com/search/ProductDetail.aspx?R=115-93-308-41-003000virtualkey57510000virtualkey575-393308"/>
    <hyperlink ref="N206" r:id="rId71" display="http://www.mouser.com/search/ProductDetail.aspx?R=115-93-308-41-003000virtualkey57510000virtualkey575-393308"/>
    <hyperlink ref="N168" r:id="rId72" display="http://www.mouser.com/search/ProductDetail.aspx?R=115-93-314-41-003000virtualkey57510000virtualkey575-393314"/>
    <hyperlink ref="N205" r:id="rId73" display="http://www.bridechamber.com/"/>
    <hyperlink ref="N201" r:id="rId74" display="http://www.web-tronics.com/ca3046.html"/>
    <hyperlink ref="N209" r:id="rId75" display="http://www.national.com/pf/LM/LM394.html"/>
    <hyperlink ref="N128" r:id="rId76" display="http://www.mouser.com/search/ProductDetail.aspx?R=T350G106K035ATvirtualkey64600000virtualkey80-T350G106K035AT"/>
    <hyperlink ref="N273" r:id="rId77" display="http://www.mouser.com/search/ProductDetail.aspx?R=271-2.7K-RCvirtualkey21980000virtualkey271-2.7K-RC"/>
    <hyperlink ref="N234" r:id="rId78" display="http://www.mouser.com/search/ProductDetail.aspx?R=271-27K-RCvirtualkey21980000virtualkey271-27K-RC"/>
    <hyperlink ref="N235" r:id="rId79" display="http://www.mouser.com/search/ProductDetail.aspx?R=3266W-1-502LFvirtualkey65210000virtualkey652-3266W-1-502LF"/>
    <hyperlink ref="N152" r:id="rId80" display="http://www.web-tronics.com/ca3046.html"/>
    <hyperlink ref="N151" r:id="rId81" display="http://store.americanmicrosemiconductor.com/ca3046.html?gclid=CIeBvsvs7owCFQ4egQodxj_WCA - 3.98"/>
    <hyperlink ref="N250" r:id="rId82" display="http://www.mouser.com/search/ProductDetail.aspx?R=3266W-1-103LFvirtualkey65210000virtualkey652-3266W-1-103LF"/>
    <hyperlink ref="N249" r:id="rId83" display="http://www.mouser.com/search/ProductDetail.aspx?R=271-47K-RCvirtualkey21980000virtualkey271-47K-RC"/>
    <hyperlink ref="M132" r:id="rId84" display="http://www.mouser.com/search/ProductDetail.aspx?R=C0805C104J5RACTUvirtualkey64600000virtualkey80-C0805C104J5R"/>
    <hyperlink ref="M172" r:id="rId85" display="http://www.mouser.com/Search/ProductDetail.aspx?qs=KBAwV6Cvgt2DuwjlNywrSQ%3d%3d"/>
    <hyperlink ref="M174" r:id="rId86" display="http://www.mouser.com/search/ProductDetail.aspx?R=14910FAGJSX10104KAvirtualkey59400000virtualkey594-149-7104"/>
    <hyperlink ref="M176" r:id="rId87" display="http://www.mouser.com/search/ProductDetail.aspx?R=51AAA-B28-D15Lvirtualkey65210000virtualkey652-51AAA-B28-D15L"/>
    <hyperlink ref="M180" r:id="rId88" display="http://www.mouser.com/search/ProductDetail.aspx?R=1456virtualkey53400000virtualkey534-1456"/>
    <hyperlink ref="M181" r:id="rId89" display="http://www.mouser.com/search/ProductDetail.aspx?R=PKES90B1%2f4virtualkey50660000virtualkey506-PKES90B1%2f4"/>
    <hyperlink ref="M178" r:id="rId90" display="http://www.mouser.com/catalog/631/1203.pdf"/>
    <hyperlink ref="M182" r:id="rId91" display="http://www.mouser.com/catalog/631/1203.pdf"/>
    <hyperlink ref="M93" r:id="rId92" display="http://www.mouser.com/Search/ProductDetail.aspx?R=MKS4-.01%2f100%2f10virtualkey50520000virtualkey505-MKS4.01%2f100%2f10"/>
    <hyperlink ref="M97" r:id="rId93" display="http://www.mouser.com/Search/ProductDetail.aspx?R=MKS4-.1%2f100%2f10P10virtualkey50520000virtualkey505-MKS4.1%2f100%2f10P"/>
    <hyperlink ref="M102" r:id="rId94" display="http://www.mouser.com/Search/ProductDetail.aspx?R=MKS4-.01%2f100%2f10virtualkey50520000virtualkey505-MKS4.01%2f100%2f10"/>
    <hyperlink ref="N129" r:id="rId95" display="http://www.mouser.com/search/ProductDetail.aspx?R=T350G106K035ATvirtualkey64600000virtualkey80-T350G106K035AT"/>
    <hyperlink ref="M76" r:id="rId96" display="http://www.mouser.com/search/ProductDetail.aspx?R=271-5.6K-RCvirtualkey21980000virtualkey271-5.6K-RC"/>
    <hyperlink ref="N76" r:id="rId97" display="http://www.mouser.com/search/ProductDetail.aspx?R=271-150K-RCvirtualkey21980000virtualkey271-150K-RC"/>
    <hyperlink ref="M45" r:id="rId98" display="http://www.mouser.com/search/ProductDetail.aspx?R=271-100-RCvirtualkey21980000virtualkey271-100-RC"/>
    <hyperlink ref="M47" r:id="rId99" display="http://www.mouser.com/search/ProductDetail.aspx?R=PT10LV10-00279-PT10LV10-503A2020virtualkey53100000virtualkey531-PT10V-50K"/>
    <hyperlink ref="M48" r:id="rId100" display="http://www.mouser.com/search/ProductDetail.aspx?R=271-470-RCvirtualkey21980000virtualkey271-470-RC"/>
    <hyperlink ref="M49" r:id="rId101" display="http://www.mouser.com/search/ProductDetail.aspx?R=271-620-RCvirtualkey21980000virtualkey271-620-RC"/>
    <hyperlink ref="M51" r:id="rId102" display="http://www.mouser.com/search/ProductDetail.aspx?R=271-1K-RCvirtualkey21980000virtualkey271-1K-RC"/>
    <hyperlink ref="M61" r:id="rId103" display="http://www.mouser.com/search/ProductDetail.aspx?R=271-2.7K-RCvirtualkey21980000virtualkey271-2.7K-RC"/>
    <hyperlink ref="M65" r:id="rId104" display="http://www.mouser.com/search/ProductDetail.aspx?R=271-3.0K-RCvirtualkey21980000virtualkey271-3.0K-RC"/>
    <hyperlink ref="M71" r:id="rId105" display="http://www.mouser.com/search/ProductDetail.aspx?R=271-3.3K-RCvirtualkey21980000virtualkey271-3.3K-RC"/>
    <hyperlink ref="N37" r:id="rId106" display="http://www.mouser.com/search/ProductDetail.aspx?R=271-330-RCvirtualkey21980000virtualkey271-330-RC"/>
    <hyperlink ref="N40" r:id="rId107" display="http://www.mouser.com/search/ProductDetail.aspx?R=271-1K-RCvirtualkey21980000virtualkey271-1K-RC"/>
    <hyperlink ref="N41" r:id="rId108" display="http://www.mouser.com/search/ProductDetail.aspx?R=271-1.5K-RCvirtualkey21980000virtualkey271-1.5K-RC"/>
    <hyperlink ref="N43" r:id="rId109" display="http://www.mouser.com/search/ProductDetail.aspx?R=271-2.7K-RCvirtualkey21980000virtualkey271-2.7K-RC"/>
    <hyperlink ref="N45" r:id="rId110" display="http://www.mouser.com/search/ProductDetail.aspx?R=271-3.3K-RCvirtualkey21980000virtualkey271-3.3K-RC"/>
    <hyperlink ref="N47" r:id="rId111" display="http://www.mouser.com/search/ProductDetail.aspx?R=271-5.6K-RCvirtualkey21980000virtualkey271-5.6K-RC"/>
    <hyperlink ref="N48" r:id="rId112" display="http://www.mouser.com/search/ProductDetail.aspx?R=271-10K-RCvirtualkey21980000virtualkey271-10K-RC"/>
    <hyperlink ref="N49" r:id="rId113" display="http://www.mouser.com/search/ProductDetail.aspx?R=271-12K-RCvirtualkey21980000virtualkey271-12K-RC"/>
    <hyperlink ref="N51" r:id="rId114" display="http://www.mouser.com/search/ProductDetail.aspx?R=271-18K-RCvirtualkey21980000virtualkey271-18K-RC"/>
    <hyperlink ref="N61" r:id="rId115" display="http://www.mouser.com/search/ProductDetail.aspx?R=271-33K-RCvirtualkey21980000virtualkey271-33K-RC"/>
    <hyperlink ref="N65" r:id="rId116" display="http://www.mouser.com/search/ProductDetail.aspx?R=271-56K-RCvirtualkey21980000virtualkey271-56K-RC"/>
    <hyperlink ref="N71" r:id="rId117" display="http://www.mouser.com/search/ProductDetail.aspx?R=271-100K-RCvirtualkey21980000virtualkey271-100K-RC"/>
    <hyperlink ref="L186" r:id="rId118" display="http://www.mouser.com/catalog/631/1201.pdf"/>
    <hyperlink ref="L191" r:id="rId119" display="http://www.mouser.com/catalog/631/1201.pdf"/>
    <hyperlink ref="L192" r:id="rId120" display="http://www.mouser.com/catalog/631/1201.pdf"/>
    <hyperlink ref="L193" r:id="rId121" display="http://www.mouser.com/catalog/631/1201.pdf"/>
    <hyperlink ref="L194" r:id="rId122" display="http://www.mouser.com/catalog/631/1201.pdf"/>
    <hyperlink ref="L195" r:id="rId123" display="http://www.mouser.com/catalog/631/1201.pdf"/>
    <hyperlink ref="L196" r:id="rId124" display="http://www.mouser.com/catalog/631/1201.pdf"/>
    <hyperlink ref="M153" r:id="rId125" display="http://www.mouser.com/search/ProductDetail.aspx?R=271-240-RCvirtualkey21980000virtualkey271-240-RC"/>
    <hyperlink ref="M126" r:id="rId126" display="http://www.mouser.com/search/ProductDetail.aspx?R=271-27K-RCvirtualkey21980000virtualkey271-27K-RC"/>
    <hyperlink ref="M155" r:id="rId127" display="http://www.mouser.com/search/ProductDetail.aspx?R=271-82K-RCvirtualkey21980000virtualkey271-82K-RC"/>
    <hyperlink ref="M8" r:id="rId128" display="http://www.mouser.com/search/ProductDetail.aspx?R=140-XRL35V10-RCvirtualkey21980000virtualkey140-XRL35V10-RC"/>
    <hyperlink ref="M9" r:id="rId129" display="http://www.mouser.com/search/ProductDetail.aspx?R=140-XRL50V15-RCvirtualkey21980000virtualkey140-XRL50V15-RC"/>
    <hyperlink ref="M151" r:id="rId130" display="http://www.mouser.com/search/ProductDetail.aspx?R=140-XRL50V470-RCvirtualkey21980000virtualkey140-XRL50V470-RC"/>
    <hyperlink ref="M13" r:id="rId131" display="http://www.mouser.com/search/ProductDetail.aspx?R=RPE5C1H100J2P1Z03Bvirtualkey64800000virtualkey81-RPE5C1H100J2P1Z03"/>
    <hyperlink ref="M15" r:id="rId132" display="http://www.mouser.com/search/ProductDetail.aspx?R=RPER71H103K2P1A03Bvirtualkey64800000virtualkey81-RPER71H103K2P1A03"/>
    <hyperlink ref="M22" r:id="rId133" display="http://www.mouser.com/search/ProductDetail.aspx?R=BQ014D0103J--virtualkey58110000virtualkey581-BQ014D0103J"/>
    <hyperlink ref="M23" r:id="rId134" display="http://www.mouser.com/search/ProductDetail.aspx?R=BQ014D0153J--virtualkey58110000virtualkey581-BQ014D0153J"/>
    <hyperlink ref="M25" r:id="rId135" display="http://www.mouser.com/search/ProductDetail.aspx?R=BQ074D0474J--virtualkey58110000virtualkey581-BQ074D0474J"/>
    <hyperlink ref="M24" r:id="rId136" display="http://www.mouser.com/search/ProductDetail.aspx?R=BQ014D0224J--virtualkey58110000virtualkey581-BQ014D0224J"/>
    <hyperlink ref="M42" r:id="rId137" display="http://www.mouser.com/search/ProductDetail.aspx?R=1N4148virtualkey61350000virtualkey78-1N4148"/>
    <hyperlink ref="M149" r:id="rId138" display="http://www.mouser.com/search/ProductDetail.aspx?R=1N4001-E3virtualkey61370000virtualkey625-1N4001-E3"/>
    <hyperlink ref="M127" r:id="rId139" display="http://www.mouser.com/search/ProductDetail.aspx?R=3266W-1-502LFvirtualkey65210000virtualkey652-3266W-1-502LF"/>
    <hyperlink ref="M59" r:id="rId140" display="http://www.mouser.com/search/ProductDetail.aspx?R=640456-2virtualkey57100000virtualkey571-6404562"/>
    <hyperlink ref="M54" r:id="rId141" display="http://www.mouser.com/search/ProductDetail.aspx?R=115-93-308-41-003000virtualkey57510000virtualkey575-393308"/>
    <hyperlink ref="M90" r:id="rId142" display="http://www.mouser.com/search/ProductDetail.aspx?R=115-93-308-41-003000virtualkey57510000virtualkey575-393308"/>
    <hyperlink ref="M55" r:id="rId143" display="http://www.mouser.com/search/ProductDetail.aspx?R=115-93-314-41-003000virtualkey57510000virtualkey575-393314"/>
    <hyperlink ref="M91" r:id="rId144" display="http://www.national.com/pf/LM/LM394.html"/>
    <hyperlink ref="M18" r:id="rId145" display="http://www.mouser.com/search/ProductDetail.aspx?R=T350G106K035ATvirtualkey64600000virtualkey80-T350G106K035AT"/>
    <hyperlink ref="M7" r:id="rId146" display="http://www.mouser.com/search/ProductDetail.aspx?R=140-XRL35V1.0-RCvirtualkey21980000virtualkey140-XRL35V1.0-RC"/>
    <hyperlink ref="M10" r:id="rId147" display="http://www.mouser.com/search/ProductDetail.aspx?R=140-XRL35V22-RCvirtualkey21980000virtualkey140-XRL35V22-RC"/>
    <hyperlink ref="M154" r:id="rId148" display="http://www.mouser.com/search/ProductDetail.aspx?R=271-2.7K-RCvirtualkey21980000virtualkey271-2.7K-RC"/>
    <hyperlink ref="M109" r:id="rId149" display="http://www.mouser.com/search/ProductDetail.aspx?R=271-27K-RCvirtualkey21980000virtualkey271-27K-RC"/>
    <hyperlink ref="M110" r:id="rId150" display="http://www.mouser.com/search/ProductDetail.aspx?R=3266W-1-502LFvirtualkey65210000virtualkey652-3266W-1-502LF"/>
    <hyperlink ref="M137" r:id="rId151" display="http://www.elby-designs.comhttp://uk.farnell.com/jsp/search/productdetail.jsp?sku=732291"/>
    <hyperlink ref="M39" r:id="rId152" display="http://www.web-tronics.com/ca3046.html"/>
    <hyperlink ref="M38" r:id="rId153" display="http://store.americanmicrosemiconductor.com/ca3046.html?gclid=CIeBvsvs7owCFQ4egQodxj_WCA - 3.98"/>
    <hyperlink ref="M186" r:id="rId154" display="http://www.mouser.com/search/ProductDetail.aspx?R=112AXvirtualkey50210000virtualkey502-112AX"/>
    <hyperlink ref="M268" r:id="rId155" display="http://www.mouser.com/search/ProductDetail.aspx?R=112AXvirtualkey50210000virtualkey502-112AX"/>
    <hyperlink ref="M187" r:id="rId156" display="http://www.mouser.com/search/ProductDetail.aspx?R=512.0008virtualkey59400000virtualkey594-512-0008"/>
    <hyperlink ref="M269" r:id="rId157" display="http://www.mouser.com/search/ProductDetail.aspx?R=512.0008virtualkey59400000virtualkey594-512-0008"/>
    <hyperlink ref="M190" r:id="rId158" display="http://www.mouser.com/search/ProductDetail.aspx?R=1456virtualkey53400000virtualkey534-1456"/>
    <hyperlink ref="M200" r:id="rId159" display="http://www.mouser.com/search/ProductDetail.aspx?R=112AXvirtualkey50210000virtualkey502-112AX"/>
    <hyperlink ref="M195" r:id="rId160" display="http://www.mouser.com/search/ProductDetail.aspx?R=M2042SS1W01-ROvirtualkey63300000virtualkey633-M204201-RO"/>
    <hyperlink ref="M196" r:id="rId161" display="http://www.alliedelec.com/Search/ProductDetail.asp?SKU=870-0417&amp;SEARCH=&amp;MPN=M2042SS1W01%2DRO&amp;DESC=M2042SS1W01%2DRO&amp;R=870%2D0417&amp;sid=469AB5003F94E17F"/>
    <hyperlink ref="M203" r:id="rId162" display="http://www.mouser.com/search/ProductDetail.aspx?R=PKES90B1%2f4virtualkey50660000virtualkey506-PKES90B1%2f4"/>
    <hyperlink ref="M191" r:id="rId163" display="http://www.mouser.com/search/ProductDetail.aspx?R=PKES90B1%2f4virtualkey50660000virtualkey506-PKES90B1%2f4"/>
    <hyperlink ref="M270" r:id="rId164" display="http://www.mouser.com/search/ProductDetail.aspx?R=51AAA-B28-D15Lvirtualkey65210000virtualkey652-51AAA-B28-D15L"/>
    <hyperlink ref="M201" r:id="rId165" display="http://www.mouser.com/search/ProductDetail.aspx?R=51AAA-B28-D15Lvirtualkey65210000virtualkey652-51AAA-B28-D15L"/>
    <hyperlink ref="M231" r:id="rId166" display="http://www.mouser.com/search/ProductDetail.aspx?R=112AXvirtualkey50210000virtualkey502-112AX"/>
    <hyperlink ref="M236" r:id="rId167" display="http://www.mouser.com/search/ProductDetail.aspx?R=112AXvirtualkey50210000virtualkey502-112AX"/>
    <hyperlink ref="M232" r:id="rId168" display="http://www.mouser.com/search/ProductDetail.aspx?R=512.0008virtualkey59400000virtualkey594-512-0008"/>
    <hyperlink ref="M237" r:id="rId169" display="http://www.mouser.com/search/ProductDetail.aspx?R=512.0008virtualkey59400000virtualkey594-512-0008"/>
    <hyperlink ref="M28" r:id="rId170" display="http://www.mouser.com/search/ProductDetail.aspx?R=C0805C104J5RACTUvirtualkey64600000virtualkey80-C0805C104J5R"/>
    <hyperlink ref="M211" r:id="rId171" display="http://www.mouser.com/search/ProductDetail.aspx?R=1456virtualkey53400000virtualkey534-1456"/>
    <hyperlink ref="M212" r:id="rId172" display="http://www.mouser.com/search/ProductDetail.aspx?R=PKES90B1%2f4virtualkey50660000virtualkey506-PKES90B1%2f4"/>
    <hyperlink ref="M128" r:id="rId173" display="http://www.mouser.com/search/ProductDetail.aspx?R=T93YA502KT20virtualkey61330000virtualkey72-T93YA-5K"/>
    <hyperlink ref="L60" r:id="rId174" display="http://www.mouser.com/catalog/631/1201.pdf"/>
    <hyperlink ref="L59" r:id="rId175" display="http://www.mouser.com/catalog/631/1202.pdf"/>
    <hyperlink ref="L61" r:id="rId176" display="http://www.mouser.com/catalog/631/1203.pdf"/>
    <hyperlink ref="L64" r:id="rId177" display="http://www.mouser.com/catalog/631/1201.pdf"/>
    <hyperlink ref="L63" r:id="rId178" display="http://www.mouser.com/catalog/631/1202.pdf"/>
    <hyperlink ref="L67" r:id="rId179" display="http://www.mouser.com/catalog/631/1202.pdf"/>
    <hyperlink ref="L68" r:id="rId180" display="http://www.mouser.com/catalog/631/1201.pdf"/>
    <hyperlink ref="L65" r:id="rId181" display="http://www.mouser.com/catalog/631/1203.pdf"/>
    <hyperlink ref="L69" r:id="rId182" display="http://www.mouser.com/catalog/631/1203.pdf"/>
    <hyperlink ref="M167" r:id="rId183" display="http://www.mouser.com/search/ProductDetail.aspx?R=140-XRL35V22-RCvirtualkey21980000virtualkey140-XRL35V22-RC"/>
    <hyperlink ref="M113" r:id="rId184" display="http://search.digikey.com/scripts/DkSearch/dksus.dll?Detail?name=P3872-ND"/>
    <hyperlink ref="M143" r:id="rId185" display="http://www.mouser.com/Search/ProductDetail.aspx?R=PTC10LV10-00630-PTC10LV10-103A2020virtualkey53100000virtualkey531-PTC10V-10K"/>
    <hyperlink ref="M144" r:id="rId186" display="http://www.mouser.com/Search/ProductDetail.aspx?R=PTC10LV10-104A2020virtualkey53100000virtualkey531-PTC10V-100K"/>
    <hyperlink ref="M147" r:id="rId187" display="http://www.mouser.com/Search/ProductDetail.aspx?R=T63YB103KT20virtualkey61330000virtualkey72-T63YB-10K"/>
    <hyperlink ref="M148" r:id="rId188" display="http://www.mouser.com/Search/ProductDetail.aspx?R=T63YB203KT20virtualkey61330000virtualkey72-T63YB-20K"/>
    <hyperlink ref="L268" r:id="rId189" display="http://www.mouser.com/catalog/634/1355.pdf"/>
    <hyperlink ref="M217" r:id="rId190" display="http://www.mouser.com/search/ProductDetail.aspx?R=PKES90B1%2f4virtualkey50660000virtualkey506-PKES90B1%2f4"/>
    <hyperlink ref="M234" r:id="rId191" display="http://www.mouser.com/search/productdetail.aspx?R=2211virtualkey53400000virtualkey534-405"/>
    <hyperlink ref="M119" r:id="rId192" display="http://www.mouser.com/search/ProductDetail.aspx?R=271-27K-RCvirtualkey21980000virtualkey271-27K-RC"/>
    <hyperlink ref="M120" r:id="rId193" display="http://www.mouser.com/search/ProductDetail.aspx?R=3266W-1-502LFvirtualkey65210000virtualkey652-3266W-1-502LF"/>
    <hyperlink ref="M123" r:id="rId194" display="http://search.digikey.com/scripts/DkSearch/dksus.dll?Detail?name=P3872-ND"/>
  </hyperlinks>
  <printOptions/>
  <pageMargins left="0.75" right="0.75" top="1" bottom="1" header="0.5" footer="0.5"/>
  <pageSetup horizontalDpi="600" verticalDpi="600" orientation="portrait" r:id="rId196"/>
  <drawing r:id="rId1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V18"/>
    </sheetView>
  </sheetViews>
  <sheetFormatPr defaultColWidth="9.140625" defaultRowHeight="12.75"/>
  <sheetData>
    <row r="1" ht="12">
      <c r="A1" t="s">
        <v>180</v>
      </c>
    </row>
    <row r="2" ht="12">
      <c r="A2" t="s">
        <v>176</v>
      </c>
    </row>
    <row r="3" ht="12">
      <c r="A3" t="s">
        <v>181</v>
      </c>
    </row>
    <row r="4" spans="1:13" ht="12">
      <c r="A4" t="s">
        <v>182</v>
      </c>
      <c r="B4" t="s">
        <v>5</v>
      </c>
      <c r="C4" t="s">
        <v>157</v>
      </c>
      <c r="D4" t="s">
        <v>162</v>
      </c>
      <c r="E4">
        <v>1</v>
      </c>
      <c r="F4">
        <v>1</v>
      </c>
      <c r="G4" s="45">
        <v>0.04</v>
      </c>
      <c r="H4">
        <v>4</v>
      </c>
      <c r="I4" s="45">
        <v>0.16</v>
      </c>
      <c r="J4">
        <v>12</v>
      </c>
      <c r="K4" s="45">
        <v>0.48</v>
      </c>
      <c r="M4" t="s">
        <v>163</v>
      </c>
    </row>
    <row r="5" ht="12">
      <c r="A5" t="s">
        <v>171</v>
      </c>
    </row>
    <row r="6" spans="1:13" ht="12">
      <c r="A6" t="s">
        <v>169</v>
      </c>
      <c r="B6" t="s">
        <v>5</v>
      </c>
      <c r="C6" t="s">
        <v>14</v>
      </c>
      <c r="D6" t="s">
        <v>167</v>
      </c>
      <c r="E6">
        <v>1</v>
      </c>
      <c r="F6">
        <v>1</v>
      </c>
      <c r="G6" s="45">
        <v>0.25</v>
      </c>
      <c r="H6">
        <v>2</v>
      </c>
      <c r="I6" s="45">
        <v>0.5</v>
      </c>
      <c r="J6">
        <v>6</v>
      </c>
      <c r="K6" s="45">
        <v>1.5</v>
      </c>
      <c r="L6" t="s">
        <v>170</v>
      </c>
      <c r="M6" t="s">
        <v>168</v>
      </c>
    </row>
    <row r="7" ht="12">
      <c r="A7" t="s">
        <v>172</v>
      </c>
    </row>
    <row r="8" spans="1:13" ht="12">
      <c r="A8" t="s">
        <v>84</v>
      </c>
      <c r="B8" t="s">
        <v>5</v>
      </c>
      <c r="C8" t="s">
        <v>14</v>
      </c>
      <c r="D8" t="s">
        <v>93</v>
      </c>
      <c r="E8">
        <v>1</v>
      </c>
      <c r="F8">
        <v>1</v>
      </c>
      <c r="G8" s="45">
        <v>0.09</v>
      </c>
      <c r="H8">
        <v>2</v>
      </c>
      <c r="I8" s="45">
        <v>0.18</v>
      </c>
      <c r="J8">
        <v>10</v>
      </c>
      <c r="K8" s="45">
        <v>0.9</v>
      </c>
      <c r="M8" t="s">
        <v>159</v>
      </c>
    </row>
    <row r="9" spans="1:13" ht="12">
      <c r="A9" t="s">
        <v>85</v>
      </c>
      <c r="B9" t="s">
        <v>5</v>
      </c>
      <c r="C9" t="s">
        <v>14</v>
      </c>
      <c r="D9" t="s">
        <v>95</v>
      </c>
      <c r="E9">
        <v>10</v>
      </c>
      <c r="F9">
        <v>1</v>
      </c>
      <c r="G9" s="45">
        <v>0.09</v>
      </c>
      <c r="H9">
        <v>10</v>
      </c>
      <c r="I9" s="45">
        <v>0.9</v>
      </c>
      <c r="J9">
        <v>15</v>
      </c>
      <c r="K9" s="45">
        <v>1.35</v>
      </c>
      <c r="M9" t="s">
        <v>160</v>
      </c>
    </row>
    <row r="10" spans="1:13" ht="12">
      <c r="A10" t="s">
        <v>156</v>
      </c>
      <c r="B10" t="s">
        <v>5</v>
      </c>
      <c r="C10" t="s">
        <v>14</v>
      </c>
      <c r="D10" t="s">
        <v>100</v>
      </c>
      <c r="E10">
        <v>1</v>
      </c>
      <c r="F10">
        <v>1</v>
      </c>
      <c r="G10" s="45">
        <v>0.09</v>
      </c>
      <c r="H10">
        <v>2</v>
      </c>
      <c r="I10" s="45">
        <v>0.18</v>
      </c>
      <c r="J10">
        <v>10</v>
      </c>
      <c r="K10" s="45">
        <v>0.9</v>
      </c>
      <c r="M10" t="s">
        <v>161</v>
      </c>
    </row>
    <row r="11" ht="12">
      <c r="A11" t="s">
        <v>164</v>
      </c>
    </row>
    <row r="12" spans="1:13" ht="12">
      <c r="A12" t="s">
        <v>166</v>
      </c>
      <c r="B12" t="s">
        <v>5</v>
      </c>
      <c r="C12" t="s">
        <v>155</v>
      </c>
      <c r="D12" t="s">
        <v>119</v>
      </c>
      <c r="E12">
        <v>1</v>
      </c>
      <c r="F12">
        <v>1</v>
      </c>
      <c r="G12" s="45">
        <v>0.43</v>
      </c>
      <c r="H12">
        <v>1</v>
      </c>
      <c r="I12" s="45">
        <v>0.43</v>
      </c>
      <c r="J12">
        <v>2</v>
      </c>
      <c r="K12" s="45">
        <v>0.86</v>
      </c>
      <c r="M12" t="s">
        <v>174</v>
      </c>
    </row>
    <row r="13" spans="1:13" ht="12">
      <c r="A13" t="s">
        <v>165</v>
      </c>
      <c r="B13" t="s">
        <v>5</v>
      </c>
      <c r="C13" t="s">
        <v>109</v>
      </c>
      <c r="D13" t="s">
        <v>110</v>
      </c>
      <c r="E13">
        <v>1</v>
      </c>
      <c r="F13">
        <v>1</v>
      </c>
      <c r="G13" s="45">
        <v>0.5</v>
      </c>
      <c r="H13">
        <v>1</v>
      </c>
      <c r="I13" s="45">
        <v>0.5</v>
      </c>
      <c r="J13">
        <v>2</v>
      </c>
      <c r="K13" s="45">
        <v>1</v>
      </c>
      <c r="L13" t="s">
        <v>27</v>
      </c>
      <c r="M13" t="s">
        <v>173</v>
      </c>
    </row>
    <row r="14" spans="1:11" ht="12">
      <c r="A14" t="s">
        <v>178</v>
      </c>
      <c r="I14" s="45">
        <v>2.19</v>
      </c>
      <c r="K14" s="45">
        <v>5.01</v>
      </c>
    </row>
    <row r="16" ht="12">
      <c r="A16" t="s">
        <v>177</v>
      </c>
    </row>
    <row r="17" ht="12">
      <c r="A17" t="s">
        <v>175</v>
      </c>
    </row>
    <row r="18" spans="1:11" ht="12">
      <c r="A18" t="s">
        <v>179</v>
      </c>
      <c r="I18" s="45">
        <v>0</v>
      </c>
      <c r="K18" s="4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2010-05-22T08:34:52Z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