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<sst xmlns="http://schemas.openxmlformats.org/spreadsheetml/2006/main" count="163" uniqueCount="117">
  <si>
    <t>Qty</t>
  </si>
  <si>
    <t>PART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</si>
  <si>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</si>
  <si>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</si>
  <si>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</si>
  <si>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</si>
  <si>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</si>
  <si>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</si>
  <si>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</si>
  <si>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</si>
  <si>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</si>
  <si>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</si>
  <si>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</si>
  <si>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</si>
  <si>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</si>
  <si>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</si>
  <si>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</si>
  <si>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</si>
  <si>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</si>
  <si>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</si>
  <si>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</si>
  <si>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</si>
  <si>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</si>
  <si>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</si>
  <si>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</si>
  <si>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Bourns</t>
  </si>
  <si>
    <t>knob - Alcoswitch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</si>
  <si>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</si>
  <si>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</si>
  <si>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</si>
  <si>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</si>
  <si>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</si>
  <si>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</si>
  <si>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</si>
  <si>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</si>
  <si>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</si>
  <si>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</si>
  <si>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</si>
  <si>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</si>
  <si>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</si>
  <si>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</si>
  <si>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</si>
  <si>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</si>
  <si>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</si>
  <si>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</si>
  <si>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</si>
  <si>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</si>
  <si>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</si>
  <si>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</si>
  <si>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</si>
  <si>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</si>
  <si>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</si>
  <si>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Pots Subtotal</t>
  </si>
  <si>
    <t>Synth Tech</t>
  </si>
  <si>
    <t>Jacks Subtotal</t>
  </si>
  <si>
    <t>Wire Subtotal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</si>
  <si>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</si>
  <si>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</si>
  <si>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</si>
  <si>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</si>
  <si>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This BOM assumes getting some parts from Synthesis Technology (Paul Schrieber).  Parts you definitely want to get from Paul is marked in Orange</t>
  </si>
  <si>
    <t>Pots / Trimmers</t>
  </si>
  <si>
    <t>534-9409</t>
  </si>
  <si>
    <t>#6-32 x 1/2 screws</t>
  </si>
  <si>
    <t>do the math! If you're doing another module, it pays to buy the set from Paul</t>
  </si>
  <si>
    <t>594-149-7104</t>
  </si>
  <si>
    <t>Set of 100K cermet Spectrol 149 pot - this has 2 pots and ends up being much less expensive than getting them from Mouser</t>
  </si>
  <si>
    <t>count them individaully - here' how they add up:</t>
  </si>
  <si>
    <t>digikey.com</t>
  </si>
  <si>
    <r>
      <t>"3M3" 3.3</t>
    </r>
    <r>
      <rPr>
        <sz val="10"/>
        <rFont val="Arial"/>
        <family val="2"/>
      </rPr>
      <t>μ</t>
    </r>
    <r>
      <rPr>
        <sz val="10"/>
        <rFont val="Arial"/>
        <family val="0"/>
      </rPr>
      <t>F, 50V (bi-polar)</t>
    </r>
  </si>
  <si>
    <t>Panasonic - ECG</t>
  </si>
  <si>
    <t>P1198-ND</t>
  </si>
  <si>
    <t>10μF,25V (this has poles)</t>
  </si>
  <si>
    <t>140-XRL25V10-RC</t>
  </si>
  <si>
    <t>140-BPRL50V3.3-RC</t>
  </si>
  <si>
    <t>NKK</t>
  </si>
  <si>
    <t>very very hard to find</t>
  </si>
  <si>
    <t>Set of 100K log taper Spectrol 148 pot - this has 4 pots - these pots are very diffcult to find</t>
  </si>
  <si>
    <t>100K cermet Spectrol 149 pot</t>
  </si>
  <si>
    <t>100K conductive plastic Spectrol 148 log pot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</si>
  <si>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</si>
  <si>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</si>
  <si>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</si>
  <si>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</si>
  <si>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Radial Electrolytic - tol:+/- 20%</t>
  </si>
  <si>
    <t>Semiconductors</t>
  </si>
  <si>
    <t>TL072 dual op amp</t>
  </si>
  <si>
    <t>506-PKES90B1/4</t>
  </si>
  <si>
    <t>got these</t>
  </si>
  <si>
    <t xml:space="preserve">68 K ohm </t>
  </si>
  <si>
    <t>1K ohm</t>
  </si>
  <si>
    <t>291-1K-RC</t>
  </si>
  <si>
    <t>6.8 K ohm (6K8)</t>
  </si>
  <si>
    <t>The prices go out of date - so use them as an estimate - - I just went over the BOM today again 9/27/09 and the part numbers all check out - I even used photos of the pcb, etc to double check some exact part numbers</t>
  </si>
  <si>
    <t>STMicroelectronics</t>
  </si>
  <si>
    <t>Toggle Switch DPDT on-none-on</t>
  </si>
  <si>
    <t>633-M202202-RO</t>
  </si>
  <si>
    <t>534-2211</t>
  </si>
  <si>
    <t>MUUB4</t>
  </si>
  <si>
    <t>Tellun Corp.</t>
  </si>
  <si>
    <t>MOTM-480R front panel</t>
  </si>
  <si>
    <t>Bridechamber</t>
  </si>
  <si>
    <t>652-3299W-1-102LF</t>
  </si>
  <si>
    <t>531-PT10V-1K</t>
  </si>
  <si>
    <t>Piher</t>
  </si>
  <si>
    <t>3/4" standoffs</t>
  </si>
  <si>
    <t>4 pot Stooge long bracket</t>
  </si>
  <si>
    <t>Belden Hook-Up Wire - 22AWG, box of five 100foot spools, different colors</t>
  </si>
  <si>
    <t>Belden CDT</t>
  </si>
  <si>
    <t>566-9531</t>
  </si>
  <si>
    <t>Belden Co-Axial Cable 100 foot spool -   RG174/U 26AWG BLACK</t>
  </si>
  <si>
    <t>566-8216-100</t>
  </si>
  <si>
    <t>1K trimmer (for Dave Brown resonance limit mod)</t>
  </si>
  <si>
    <t>291-6.8K-RC</t>
  </si>
  <si>
    <t>291-68K-RC</t>
  </si>
  <si>
    <t>511-TL072ACN</t>
  </si>
  <si>
    <t>MOTM-480R additional stuff to the 480 BOM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</si>
</sst>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  <font>
      <sz val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168" fontId="0" fillId="7" borderId="0" xfId="0" applyNumberFormat="1" applyFill="1" applyAlignment="1">
      <alignment/>
    </xf>
    <xf numFmtId="3" fontId="0" fillId="7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9" borderId="0" xfId="0" applyFill="1" applyAlignment="1">
      <alignment/>
    </xf>
    <xf numFmtId="3" fontId="0" fillId="9" borderId="0" xfId="0" applyNumberFormat="1" applyFill="1" applyAlignment="1">
      <alignment/>
    </xf>
    <xf numFmtId="0" fontId="0" fillId="9" borderId="0" xfId="0" applyFont="1" applyFill="1" applyAlignment="1">
      <alignment/>
    </xf>
    <xf numFmtId="0" fontId="5" fillId="9" borderId="0" xfId="0" applyFont="1" applyFill="1" applyAlignment="1">
      <alignment/>
    </xf>
    <xf numFmtId="3" fontId="0" fillId="9" borderId="0" xfId="0" applyNumberFormat="1" applyFont="1" applyFill="1" applyAlignment="1">
      <alignment/>
    </xf>
    <xf numFmtId="17" fontId="0" fillId="9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0" fillId="9" borderId="0" xfId="0" applyFill="1" applyAlignment="1">
      <alignment horizontal="left"/>
    </xf>
    <xf numFmtId="0" fontId="3" fillId="0" borderId="0" xfId="2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20" applyFill="1" applyAlignment="1">
      <alignment horizontal="left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4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5.8515625" style="0" customWidth="1"/>
    <col min="3" max="3" width="18.421875" style="17" customWidth="1"/>
    <col min="4" max="4" width="23.7109375" style="1" customWidth="1"/>
    <col min="5" max="5" width="22.00390625" style="14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3" customWidth="1"/>
    <col min="10" max="10" width="10.57421875" style="13" customWidth="1"/>
    <col min="11" max="11" width="37.28125" style="31" customWidth="1"/>
    <col min="12" max="24" width="8.7109375" style="20" customWidth="1"/>
  </cols>
  <sheetData>
    <row r="1" ht="18">
      <c r="A1" s="70" t="s">
        <v>116</v>
      </c>
    </row>
    <row r="2" spans="1:10" ht="12">
      <c r="A2" t="s">
        <v>1</v>
      </c>
      <c r="B2" t="s">
        <v>0</v>
      </c>
      <c r="C2" s="17" t="s">
        <v>3</v>
      </c>
      <c r="D2" s="1" t="s">
        <v>7</v>
      </c>
      <c r="E2" s="14" t="s">
        <v>10</v>
      </c>
      <c r="F2" t="s">
        <v>9</v>
      </c>
      <c r="G2" t="s">
        <v>5</v>
      </c>
      <c r="H2" s="2" t="s">
        <v>11</v>
      </c>
      <c r="I2" s="42" t="s">
        <v>14</v>
      </c>
      <c r="J2" s="43" t="s">
        <v>15</v>
      </c>
    </row>
    <row r="3" spans="1:24" s="56" customFormat="1" ht="12">
      <c r="A3" s="56" t="s">
        <v>28</v>
      </c>
      <c r="C3" s="57"/>
      <c r="D3" s="58"/>
      <c r="E3" s="59"/>
      <c r="H3" s="60"/>
      <c r="I3" s="61"/>
      <c r="J3" s="60"/>
      <c r="K3" s="3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0" ht="12">
      <c r="A4" t="s">
        <v>60</v>
      </c>
      <c r="I4" s="42"/>
      <c r="J4" s="43"/>
    </row>
    <row r="5" spans="1:10" ht="12">
      <c r="A5" t="s">
        <v>93</v>
      </c>
      <c r="I5" s="42"/>
      <c r="J5" s="43"/>
    </row>
    <row r="6" spans="1:10" ht="12">
      <c r="A6" s="69" t="s">
        <v>80</v>
      </c>
      <c r="I6" s="42"/>
      <c r="J6" s="43"/>
    </row>
    <row r="7" spans="1:24" s="4" customFormat="1" ht="12.75">
      <c r="A7" s="3" t="s">
        <v>16</v>
      </c>
      <c r="C7" s="18"/>
      <c r="D7" s="5"/>
      <c r="E7" s="15"/>
      <c r="H7" s="6"/>
      <c r="J7" s="6"/>
      <c r="K7" s="3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22" customFormat="1" ht="12.75">
      <c r="A8" s="39" t="s">
        <v>84</v>
      </c>
      <c r="C8" s="26"/>
      <c r="D8" s="27"/>
      <c r="E8" s="28"/>
      <c r="H8" s="29"/>
      <c r="I8" s="25"/>
      <c r="J8" s="29"/>
      <c r="K8" s="3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12" ht="12">
      <c r="A9" s="71" t="s">
        <v>72</v>
      </c>
      <c r="B9" s="40">
        <v>2</v>
      </c>
      <c r="C9" s="17" t="s">
        <v>2</v>
      </c>
      <c r="D9" s="1" t="s">
        <v>8</v>
      </c>
      <c r="E9" s="4" t="s">
        <v>73</v>
      </c>
      <c r="F9">
        <v>1</v>
      </c>
      <c r="G9">
        <v>1</v>
      </c>
      <c r="H9" s="2">
        <v>0.06</v>
      </c>
      <c r="I9" s="71">
        <v>2</v>
      </c>
      <c r="J9" s="43">
        <f>PRODUCT(H9,I9)</f>
        <v>0.12</v>
      </c>
      <c r="K9" s="45"/>
      <c r="L9" s="32"/>
    </row>
    <row r="10" spans="1:12" ht="12">
      <c r="A10" s="71" t="s">
        <v>69</v>
      </c>
      <c r="B10" s="40">
        <v>4</v>
      </c>
      <c r="C10" s="17" t="s">
        <v>68</v>
      </c>
      <c r="D10" s="1" t="s">
        <v>70</v>
      </c>
      <c r="E10" s="4" t="s">
        <v>71</v>
      </c>
      <c r="F10">
        <v>1</v>
      </c>
      <c r="G10">
        <v>1</v>
      </c>
      <c r="H10" s="2">
        <v>0.24</v>
      </c>
      <c r="I10" s="71">
        <v>4</v>
      </c>
      <c r="J10" s="43">
        <f>PRODUCT(H11,I10)</f>
        <v>2.08</v>
      </c>
      <c r="K10" s="45"/>
      <c r="L10" s="32"/>
    </row>
    <row r="11" spans="1:12" ht="12">
      <c r="A11" s="40"/>
      <c r="B11" s="40"/>
      <c r="C11" s="17" t="s">
        <v>2</v>
      </c>
      <c r="D11" s="1" t="s">
        <v>8</v>
      </c>
      <c r="E11" s="4" t="s">
        <v>74</v>
      </c>
      <c r="F11">
        <v>1</v>
      </c>
      <c r="G11">
        <v>1</v>
      </c>
      <c r="H11" s="2">
        <v>0.52</v>
      </c>
      <c r="I11" s="53" t="s">
        <v>17</v>
      </c>
      <c r="J11" s="43"/>
      <c r="K11" s="31" t="s">
        <v>88</v>
      </c>
      <c r="L11" s="32"/>
    </row>
    <row r="12" spans="1:24" s="22" customFormat="1" ht="12.75">
      <c r="A12" s="39" t="s">
        <v>30</v>
      </c>
      <c r="C12" s="26"/>
      <c r="D12" s="27"/>
      <c r="H12" s="29"/>
      <c r="J12" s="29"/>
      <c r="K12" s="45"/>
      <c r="L12" s="32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12" ht="12">
      <c r="A13" s="71" t="s">
        <v>31</v>
      </c>
      <c r="B13" s="40">
        <v>4</v>
      </c>
      <c r="C13" s="17" t="s">
        <v>2</v>
      </c>
      <c r="D13" s="1" t="s">
        <v>8</v>
      </c>
      <c r="E13" s="55" t="s">
        <v>29</v>
      </c>
      <c r="F13">
        <v>1</v>
      </c>
      <c r="G13">
        <v>1</v>
      </c>
      <c r="H13" s="2">
        <v>0.16</v>
      </c>
      <c r="I13" s="71">
        <v>4</v>
      </c>
      <c r="J13" s="43">
        <f>PRODUCT(H13,I13)</f>
        <v>0.64</v>
      </c>
      <c r="K13" s="45"/>
      <c r="L13" s="32"/>
    </row>
    <row r="14" spans="1:24" s="4" customFormat="1" ht="12.75">
      <c r="A14" s="3" t="s">
        <v>13</v>
      </c>
      <c r="C14" s="18"/>
      <c r="D14" s="5"/>
      <c r="E14" s="15"/>
      <c r="H14" s="6"/>
      <c r="J14" s="7">
        <f>SUM(J9:J13)</f>
        <v>2.8400000000000003</v>
      </c>
      <c r="K14" s="3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9" customFormat="1" ht="12.75">
      <c r="A15" s="8" t="s">
        <v>12</v>
      </c>
      <c r="C15" s="19"/>
      <c r="D15" s="10"/>
      <c r="E15" s="16"/>
      <c r="H15" s="11"/>
      <c r="J15" s="12">
        <f>SUM(J14)</f>
        <v>2.8400000000000003</v>
      </c>
      <c r="K15" s="3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3:11" s="20" customFormat="1" ht="12">
      <c r="C16" s="34"/>
      <c r="D16" s="35"/>
      <c r="E16" s="36"/>
      <c r="H16" s="21"/>
      <c r="J16" s="21"/>
      <c r="K16" s="31"/>
    </row>
    <row r="17" spans="1:24" s="4" customFormat="1" ht="12.75">
      <c r="A17" s="3" t="s">
        <v>59</v>
      </c>
      <c r="C17" s="18"/>
      <c r="D17" s="5"/>
      <c r="E17" s="15"/>
      <c r="H17" s="6"/>
      <c r="I17" s="24"/>
      <c r="J17" s="6"/>
      <c r="K17" s="3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12" ht="12">
      <c r="A18" s="71" t="s">
        <v>90</v>
      </c>
      <c r="B18" s="40">
        <v>4</v>
      </c>
      <c r="C18" s="17" t="s">
        <v>2</v>
      </c>
      <c r="D18" s="1" t="s">
        <v>8</v>
      </c>
      <c r="E18" s="15" t="s">
        <v>91</v>
      </c>
      <c r="F18">
        <v>1</v>
      </c>
      <c r="G18">
        <v>1</v>
      </c>
      <c r="H18" s="2">
        <v>0.1</v>
      </c>
      <c r="I18" s="71">
        <v>4</v>
      </c>
      <c r="J18" s="43">
        <f>PRODUCT(H18,I18)</f>
        <v>0.4</v>
      </c>
      <c r="K18" s="45"/>
      <c r="L18" s="79"/>
    </row>
    <row r="19" spans="1:12" ht="12">
      <c r="A19" s="71" t="s">
        <v>92</v>
      </c>
      <c r="B19" s="40">
        <v>4</v>
      </c>
      <c r="C19" s="17" t="s">
        <v>2</v>
      </c>
      <c r="D19" s="1" t="s">
        <v>8</v>
      </c>
      <c r="E19" s="15" t="s">
        <v>113</v>
      </c>
      <c r="F19">
        <v>1</v>
      </c>
      <c r="G19">
        <v>1</v>
      </c>
      <c r="H19" s="2">
        <v>0.1</v>
      </c>
      <c r="I19" s="71">
        <v>4</v>
      </c>
      <c r="J19" s="43">
        <f>PRODUCT(H19,I19)</f>
        <v>0.4</v>
      </c>
      <c r="K19" s="45"/>
      <c r="L19" s="79"/>
    </row>
    <row r="20" spans="1:12" ht="12">
      <c r="A20" s="71" t="s">
        <v>89</v>
      </c>
      <c r="B20" s="40">
        <v>4</v>
      </c>
      <c r="C20" s="17" t="s">
        <v>2</v>
      </c>
      <c r="D20" s="1" t="s">
        <v>8</v>
      </c>
      <c r="E20" s="15" t="s">
        <v>114</v>
      </c>
      <c r="F20">
        <v>1</v>
      </c>
      <c r="G20">
        <v>1</v>
      </c>
      <c r="H20" s="2">
        <v>0.1</v>
      </c>
      <c r="I20" s="72">
        <v>4</v>
      </c>
      <c r="J20" s="43">
        <f>PRODUCT(H20,I20)</f>
        <v>0.4</v>
      </c>
      <c r="K20" s="45"/>
      <c r="L20" s="79"/>
    </row>
    <row r="21" spans="1:24" s="4" customFormat="1" ht="12.75">
      <c r="A21" s="3" t="s">
        <v>6</v>
      </c>
      <c r="C21" s="18"/>
      <c r="D21" s="5"/>
      <c r="E21" s="15"/>
      <c r="H21" s="6"/>
      <c r="I21" s="24"/>
      <c r="J21" s="7">
        <f>SUM(J18:J20)</f>
        <v>1.2000000000000002</v>
      </c>
      <c r="K21" s="3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9" customFormat="1" ht="12.75">
      <c r="A22" s="8" t="s">
        <v>12</v>
      </c>
      <c r="C22" s="19"/>
      <c r="D22" s="10"/>
      <c r="E22" s="16"/>
      <c r="H22" s="11"/>
      <c r="J22" s="12">
        <f>SUM(J14,J21)</f>
        <v>4.040000000000001</v>
      </c>
      <c r="K22" s="3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3:11" s="20" customFormat="1" ht="12">
      <c r="C23" s="34"/>
      <c r="D23" s="35"/>
      <c r="E23" s="36"/>
      <c r="H23" s="21"/>
      <c r="J23" s="21"/>
      <c r="K23" s="31"/>
    </row>
    <row r="24" spans="1:24" s="4" customFormat="1" ht="12.75">
      <c r="A24" s="3" t="s">
        <v>85</v>
      </c>
      <c r="C24" s="18"/>
      <c r="D24" s="5"/>
      <c r="E24" s="15"/>
      <c r="H24" s="6"/>
      <c r="I24" s="24"/>
      <c r="J24" s="6"/>
      <c r="K24" s="3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12" ht="12">
      <c r="A25" s="71" t="s">
        <v>86</v>
      </c>
      <c r="B25" s="40">
        <v>2</v>
      </c>
      <c r="C25" s="17" t="s">
        <v>2</v>
      </c>
      <c r="D25" s="1" t="s">
        <v>94</v>
      </c>
      <c r="E25" s="15" t="s">
        <v>115</v>
      </c>
      <c r="F25">
        <v>1</v>
      </c>
      <c r="G25">
        <v>1</v>
      </c>
      <c r="H25" s="2">
        <v>0.95</v>
      </c>
      <c r="I25" s="71">
        <v>2</v>
      </c>
      <c r="J25" s="43">
        <f>PRODUCT(H25,I25)</f>
        <v>1.9</v>
      </c>
      <c r="K25" s="45"/>
      <c r="L25" s="32"/>
    </row>
    <row r="26" spans="1:24" s="4" customFormat="1" ht="12.75">
      <c r="A26" s="3" t="s">
        <v>49</v>
      </c>
      <c r="C26" s="18"/>
      <c r="D26" s="5"/>
      <c r="E26" s="15"/>
      <c r="H26" s="6"/>
      <c r="J26" s="7">
        <f>SUM(J25:J25)</f>
        <v>1.9</v>
      </c>
      <c r="K26" s="3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9" customFormat="1" ht="12.75">
      <c r="A27" s="8" t="s">
        <v>12</v>
      </c>
      <c r="C27" s="19"/>
      <c r="D27" s="10"/>
      <c r="E27" s="16"/>
      <c r="H27" s="11"/>
      <c r="J27" s="12">
        <f>SUM(J14,J21,J26)</f>
        <v>5.940000000000001</v>
      </c>
      <c r="K27" s="3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11" s="20" customFormat="1" ht="12.75">
      <c r="A28" s="33"/>
      <c r="C28" s="34"/>
      <c r="D28" s="35"/>
      <c r="E28" s="80"/>
      <c r="H28" s="21"/>
      <c r="I28" s="44"/>
      <c r="J28" s="30"/>
      <c r="K28" s="31"/>
    </row>
    <row r="29" spans="1:24" s="4" customFormat="1" ht="12.75">
      <c r="A29" s="3" t="s">
        <v>4</v>
      </c>
      <c r="C29" s="18"/>
      <c r="D29" s="5"/>
      <c r="E29" s="15"/>
      <c r="H29" s="6"/>
      <c r="I29" s="24"/>
      <c r="J29" s="7"/>
      <c r="K29" s="5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12" s="37" customFormat="1" ht="12">
      <c r="A30" s="73" t="s">
        <v>32</v>
      </c>
      <c r="B30" s="41">
        <v>2</v>
      </c>
      <c r="C30" s="47" t="s">
        <v>2</v>
      </c>
      <c r="D30" s="48" t="s">
        <v>33</v>
      </c>
      <c r="E30" s="55" t="s">
        <v>34</v>
      </c>
      <c r="F30" s="37">
        <v>1</v>
      </c>
      <c r="G30" s="37">
        <v>1</v>
      </c>
      <c r="H30" s="49">
        <v>0.12</v>
      </c>
      <c r="I30" s="75">
        <v>2</v>
      </c>
      <c r="J30" s="50">
        <f>PRODUCT(H30,I30)</f>
        <v>0.24</v>
      </c>
      <c r="K30" s="45"/>
      <c r="L30" s="32"/>
    </row>
    <row r="31" spans="1:12" ht="12">
      <c r="A31" s="74" t="s">
        <v>42</v>
      </c>
      <c r="B31" s="62">
        <v>1</v>
      </c>
      <c r="C31" s="17" t="s">
        <v>2</v>
      </c>
      <c r="D31" s="35" t="s">
        <v>43</v>
      </c>
      <c r="E31" s="55" t="s">
        <v>41</v>
      </c>
      <c r="F31" s="20">
        <v>1</v>
      </c>
      <c r="G31" s="20">
        <v>1</v>
      </c>
      <c r="H31" s="21">
        <v>0.3</v>
      </c>
      <c r="I31" s="71">
        <v>1</v>
      </c>
      <c r="J31" s="50">
        <f>PRODUCT(H31,I31)</f>
        <v>0.3</v>
      </c>
      <c r="L31" s="32"/>
    </row>
    <row r="32" spans="1:12" ht="12">
      <c r="A32" s="74" t="s">
        <v>95</v>
      </c>
      <c r="B32" s="40">
        <v>1</v>
      </c>
      <c r="C32" s="34" t="s">
        <v>2</v>
      </c>
      <c r="D32" s="17" t="s">
        <v>75</v>
      </c>
      <c r="E32" s="55" t="s">
        <v>96</v>
      </c>
      <c r="F32" s="46">
        <v>1</v>
      </c>
      <c r="G32" s="20">
        <v>1</v>
      </c>
      <c r="H32" s="67">
        <v>4.93</v>
      </c>
      <c r="I32" s="71">
        <v>1</v>
      </c>
      <c r="J32" s="50">
        <f>PRODUCT(H32,I32)</f>
        <v>4.93</v>
      </c>
      <c r="K32" s="68"/>
      <c r="L32" s="32"/>
    </row>
    <row r="33" spans="1:24" s="4" customFormat="1" ht="12.75">
      <c r="A33" s="3" t="s">
        <v>18</v>
      </c>
      <c r="C33" s="18"/>
      <c r="D33" s="5"/>
      <c r="E33" s="15"/>
      <c r="H33" s="6"/>
      <c r="J33" s="7">
        <f>SUM(J30:J31)</f>
        <v>0.54</v>
      </c>
      <c r="K33" s="3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9" customFormat="1" ht="12.75">
      <c r="A34" s="8" t="s">
        <v>12</v>
      </c>
      <c r="C34" s="19"/>
      <c r="D34" s="10"/>
      <c r="E34" s="16"/>
      <c r="H34" s="11"/>
      <c r="J34" s="12">
        <f>SUM(J14,J21,J26,J33)</f>
        <v>6.480000000000001</v>
      </c>
      <c r="K34" s="45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12" s="20" customFormat="1" ht="12">
      <c r="A35" s="46"/>
      <c r="B35" s="31"/>
      <c r="C35" s="34"/>
      <c r="D35" s="35"/>
      <c r="E35" s="46"/>
      <c r="H35" s="21"/>
      <c r="I35" s="81"/>
      <c r="J35" s="49"/>
      <c r="K35" s="31"/>
      <c r="L35" s="32"/>
    </row>
    <row r="36" spans="1:24" s="4" customFormat="1" ht="12.75">
      <c r="A36" s="3" t="s">
        <v>61</v>
      </c>
      <c r="C36" s="18"/>
      <c r="D36" s="5"/>
      <c r="E36" s="15"/>
      <c r="H36" s="6"/>
      <c r="I36" s="24"/>
      <c r="J36" s="7"/>
      <c r="K36" s="46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18" s="20" customFormat="1" ht="24.75">
      <c r="A37" s="63" t="s">
        <v>77</v>
      </c>
      <c r="B37" s="40">
        <v>1</v>
      </c>
      <c r="C37" s="17" t="s">
        <v>53</v>
      </c>
      <c r="D37" s="35"/>
      <c r="E37" s="15"/>
      <c r="F37" s="20">
        <v>1</v>
      </c>
      <c r="G37" s="20">
        <v>1</v>
      </c>
      <c r="H37" s="21">
        <v>30</v>
      </c>
      <c r="I37" s="72">
        <v>1</v>
      </c>
      <c r="J37" s="50">
        <f>PRODUCT(H37,I37)</f>
        <v>30</v>
      </c>
      <c r="K37" s="46"/>
      <c r="L37" s="31"/>
      <c r="M37" s="34"/>
      <c r="N37" s="35"/>
      <c r="O37" s="46"/>
      <c r="R37" s="21"/>
    </row>
    <row r="38" spans="1:18" s="20" customFormat="1" ht="12">
      <c r="A38" s="64" t="s">
        <v>79</v>
      </c>
      <c r="B38" s="20">
        <v>1</v>
      </c>
      <c r="C38" s="34" t="s">
        <v>2</v>
      </c>
      <c r="D38" s="35" t="s">
        <v>24</v>
      </c>
      <c r="E38" s="15" t="s">
        <v>76</v>
      </c>
      <c r="F38" s="20">
        <v>1</v>
      </c>
      <c r="G38" s="20">
        <v>1</v>
      </c>
      <c r="H38" s="21" t="s">
        <v>17</v>
      </c>
      <c r="I38" s="65" t="s">
        <v>17</v>
      </c>
      <c r="J38" s="66"/>
      <c r="K38" s="46"/>
      <c r="L38" s="31"/>
      <c r="M38" s="34"/>
      <c r="N38" s="35"/>
      <c r="O38" s="46"/>
      <c r="R38" s="21"/>
    </row>
    <row r="39" spans="1:18" s="20" customFormat="1" ht="37.5">
      <c r="A39" s="63" t="s">
        <v>66</v>
      </c>
      <c r="B39" s="40">
        <v>1</v>
      </c>
      <c r="C39" s="17" t="s">
        <v>53</v>
      </c>
      <c r="D39" s="35"/>
      <c r="E39" s="15"/>
      <c r="F39" s="20">
        <v>1</v>
      </c>
      <c r="G39" s="20">
        <v>1</v>
      </c>
      <c r="H39" s="21">
        <v>15</v>
      </c>
      <c r="I39" s="72">
        <v>1</v>
      </c>
      <c r="J39" s="50">
        <f>PRODUCT(H39,I39)</f>
        <v>15</v>
      </c>
      <c r="K39" s="46"/>
      <c r="L39" s="31"/>
      <c r="M39" s="34"/>
      <c r="N39" s="35"/>
      <c r="O39" s="46"/>
      <c r="R39" s="21"/>
    </row>
    <row r="40" spans="1:18" s="20" customFormat="1" ht="12">
      <c r="A40" s="64" t="s">
        <v>78</v>
      </c>
      <c r="B40" s="20">
        <v>1</v>
      </c>
      <c r="C40" s="34" t="s">
        <v>2</v>
      </c>
      <c r="D40" s="35" t="s">
        <v>24</v>
      </c>
      <c r="E40" s="15" t="s">
        <v>65</v>
      </c>
      <c r="F40" s="20">
        <v>1</v>
      </c>
      <c r="G40" s="20">
        <v>1</v>
      </c>
      <c r="H40" s="21">
        <v>12.97</v>
      </c>
      <c r="I40" s="65" t="s">
        <v>64</v>
      </c>
      <c r="J40" s="66"/>
      <c r="K40" s="46"/>
      <c r="L40" s="31"/>
      <c r="M40" s="34"/>
      <c r="N40" s="35"/>
      <c r="O40" s="46"/>
      <c r="R40" s="21"/>
    </row>
    <row r="41" spans="1:18" s="20" customFormat="1" ht="12">
      <c r="A41" s="71" t="s">
        <v>112</v>
      </c>
      <c r="B41" s="40">
        <v>2</v>
      </c>
      <c r="C41" s="17" t="s">
        <v>2</v>
      </c>
      <c r="D41" s="35" t="s">
        <v>25</v>
      </c>
      <c r="E41" s="83" t="s">
        <v>102</v>
      </c>
      <c r="F41" s="20">
        <v>1</v>
      </c>
      <c r="G41" s="20">
        <v>1</v>
      </c>
      <c r="H41" s="21">
        <v>2.63</v>
      </c>
      <c r="I41" s="53">
        <v>2</v>
      </c>
      <c r="J41" s="50">
        <f>PRODUCT(H41,I41)</f>
        <v>5.26</v>
      </c>
      <c r="K41" s="31"/>
      <c r="M41" s="34"/>
      <c r="N41" s="35"/>
      <c r="R41" s="21"/>
    </row>
    <row r="42" spans="1:18" s="20" customFormat="1" ht="12">
      <c r="A42" s="71"/>
      <c r="B42" s="40"/>
      <c r="C42" s="17" t="s">
        <v>2</v>
      </c>
      <c r="D42" s="35" t="s">
        <v>104</v>
      </c>
      <c r="E42" s="83" t="s">
        <v>103</v>
      </c>
      <c r="H42" s="21">
        <v>0.46</v>
      </c>
      <c r="I42" s="53">
        <v>1</v>
      </c>
      <c r="J42" s="50"/>
      <c r="K42" s="31"/>
      <c r="M42" s="34"/>
      <c r="N42" s="35"/>
      <c r="R42" s="21"/>
    </row>
    <row r="43" spans="1:24" s="4" customFormat="1" ht="12.75">
      <c r="A43" s="3" t="s">
        <v>52</v>
      </c>
      <c r="C43" s="18"/>
      <c r="D43" s="5"/>
      <c r="E43" s="15"/>
      <c r="H43" s="6"/>
      <c r="J43" s="7">
        <f>SUM(J37:J41)</f>
        <v>50.26</v>
      </c>
      <c r="K43" s="3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9" customFormat="1" ht="12.75">
      <c r="A44" s="8" t="s">
        <v>12</v>
      </c>
      <c r="C44" s="19"/>
      <c r="D44" s="10"/>
      <c r="E44" s="16"/>
      <c r="H44" s="11"/>
      <c r="J44" s="12">
        <f>SUM(J14,J21,J26,J33,J43)</f>
        <v>56.74</v>
      </c>
      <c r="K44" s="3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3:11" s="20" customFormat="1" ht="12">
      <c r="C45" s="34"/>
      <c r="D45" s="35"/>
      <c r="E45" s="36"/>
      <c r="H45" s="21"/>
      <c r="J45" s="21"/>
      <c r="K45" s="31"/>
    </row>
    <row r="46" spans="1:24" s="4" customFormat="1" ht="12.75">
      <c r="A46" s="3" t="s">
        <v>44</v>
      </c>
      <c r="C46" s="18"/>
      <c r="D46" s="5"/>
      <c r="E46" s="15"/>
      <c r="H46" s="6"/>
      <c r="J46" s="7"/>
      <c r="K46" s="4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12" ht="12.75">
      <c r="A47" s="71" t="s">
        <v>21</v>
      </c>
      <c r="B47" s="40">
        <v>8</v>
      </c>
      <c r="C47" s="17" t="s">
        <v>2</v>
      </c>
      <c r="D47" s="1" t="s">
        <v>19</v>
      </c>
      <c r="E47" s="4" t="s">
        <v>20</v>
      </c>
      <c r="F47">
        <v>1</v>
      </c>
      <c r="G47">
        <v>1</v>
      </c>
      <c r="H47" s="2">
        <v>1.89</v>
      </c>
      <c r="I47" s="72">
        <v>8</v>
      </c>
      <c r="J47" s="43">
        <f>PRODUCT(H47,I47)</f>
        <v>15.12</v>
      </c>
      <c r="L47" s="32"/>
    </row>
    <row r="48" spans="1:12" ht="12">
      <c r="A48" s="71" t="s">
        <v>22</v>
      </c>
      <c r="B48" s="40">
        <v>2</v>
      </c>
      <c r="C48" s="17" t="s">
        <v>2</v>
      </c>
      <c r="D48" s="1" t="s">
        <v>24</v>
      </c>
      <c r="E48" s="4" t="s">
        <v>23</v>
      </c>
      <c r="F48">
        <v>1</v>
      </c>
      <c r="G48">
        <v>1</v>
      </c>
      <c r="H48" s="2">
        <v>0.125</v>
      </c>
      <c r="I48" s="71">
        <v>2</v>
      </c>
      <c r="J48" s="43">
        <f>PRODUCT(H48,I48)</f>
        <v>0.25</v>
      </c>
      <c r="L48" s="32"/>
    </row>
    <row r="49" spans="1:24" s="4" customFormat="1" ht="12.75">
      <c r="A49" s="3" t="s">
        <v>54</v>
      </c>
      <c r="C49" s="18"/>
      <c r="D49" s="5"/>
      <c r="E49" s="15"/>
      <c r="H49" s="6"/>
      <c r="J49" s="7">
        <f>SUM(J47:J48)</f>
        <v>15.37</v>
      </c>
      <c r="K49" s="3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9" customFormat="1" ht="12.75">
      <c r="A50" s="8" t="s">
        <v>12</v>
      </c>
      <c r="C50" s="19"/>
      <c r="D50" s="10"/>
      <c r="E50" s="16"/>
      <c r="H50" s="11"/>
      <c r="J50" s="12">
        <f>SUM(J14,J21,J26,J33,J43,J49)</f>
        <v>72.11</v>
      </c>
      <c r="K50" s="3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3:12" s="20" customFormat="1" ht="12">
      <c r="C51" s="34"/>
      <c r="D51" s="35"/>
      <c r="H51" s="21"/>
      <c r="I51" s="44"/>
      <c r="J51" s="21"/>
      <c r="K51" s="31"/>
      <c r="L51" s="32"/>
    </row>
    <row r="52" spans="1:24" s="4" customFormat="1" ht="12.75">
      <c r="A52" s="3" t="s">
        <v>47</v>
      </c>
      <c r="C52" s="18"/>
      <c r="D52" s="5"/>
      <c r="E52" s="15"/>
      <c r="H52" s="6"/>
      <c r="I52" s="24"/>
      <c r="J52" s="7"/>
      <c r="K52" s="31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10" ht="24.75">
      <c r="A53" s="62" t="s">
        <v>107</v>
      </c>
      <c r="C53" s="17" t="s">
        <v>2</v>
      </c>
      <c r="D53" s="1" t="s">
        <v>108</v>
      </c>
      <c r="E53" s="14" t="s">
        <v>109</v>
      </c>
      <c r="F53">
        <v>1</v>
      </c>
      <c r="G53">
        <v>1</v>
      </c>
      <c r="H53" s="2">
        <v>134.68</v>
      </c>
      <c r="I53" s="42"/>
      <c r="J53" s="43"/>
    </row>
    <row r="54" spans="1:11" s="20" customFormat="1" ht="24.75">
      <c r="A54" s="62" t="s">
        <v>110</v>
      </c>
      <c r="C54" s="34" t="s">
        <v>2</v>
      </c>
      <c r="D54" s="35" t="s">
        <v>108</v>
      </c>
      <c r="E54" s="36" t="s">
        <v>111</v>
      </c>
      <c r="F54" s="20">
        <v>1</v>
      </c>
      <c r="G54" s="20">
        <v>1</v>
      </c>
      <c r="H54" s="21">
        <v>51.7</v>
      </c>
      <c r="I54" s="42"/>
      <c r="J54" s="43"/>
      <c r="K54" s="31"/>
    </row>
    <row r="55" spans="1:24" s="4" customFormat="1" ht="12.75">
      <c r="A55" s="3" t="s">
        <v>55</v>
      </c>
      <c r="C55" s="18"/>
      <c r="D55" s="5"/>
      <c r="E55" s="15"/>
      <c r="H55" s="6"/>
      <c r="J55" s="7">
        <f>SUM(J53:J54)</f>
        <v>0</v>
      </c>
      <c r="K55" s="3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9" customFormat="1" ht="12.75">
      <c r="A56" s="8" t="s">
        <v>12</v>
      </c>
      <c r="C56" s="19"/>
      <c r="D56" s="10"/>
      <c r="E56" s="16"/>
      <c r="H56" s="11"/>
      <c r="J56" s="12">
        <f>SUM(J14,J21,J26,J33,J43,J49,J55)</f>
        <v>72.11</v>
      </c>
      <c r="K56" s="31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3:12" s="20" customFormat="1" ht="12">
      <c r="C57" s="34"/>
      <c r="D57" s="35"/>
      <c r="H57" s="21"/>
      <c r="I57" s="44"/>
      <c r="J57" s="21"/>
      <c r="K57" s="31"/>
      <c r="L57" s="32"/>
    </row>
    <row r="58" spans="1:24" s="4" customFormat="1" ht="12.75">
      <c r="A58" s="3" t="s">
        <v>45</v>
      </c>
      <c r="C58" s="18"/>
      <c r="D58" s="5"/>
      <c r="E58" s="15"/>
      <c r="H58" s="6"/>
      <c r="J58" s="7"/>
      <c r="K58" s="3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12" ht="12">
      <c r="A59" s="76" t="s">
        <v>63</v>
      </c>
      <c r="B59" s="40">
        <v>4</v>
      </c>
      <c r="C59" s="17" t="s">
        <v>2</v>
      </c>
      <c r="D59" s="1" t="s">
        <v>48</v>
      </c>
      <c r="E59" s="55" t="s">
        <v>62</v>
      </c>
      <c r="F59">
        <v>1</v>
      </c>
      <c r="G59">
        <v>1</v>
      </c>
      <c r="H59" s="2">
        <v>0.08</v>
      </c>
      <c r="I59" s="71">
        <v>4</v>
      </c>
      <c r="J59" s="43">
        <f>PRODUCT(H59,I59)</f>
        <v>0.32</v>
      </c>
      <c r="L59" s="32"/>
    </row>
    <row r="60" spans="1:12" ht="13.5">
      <c r="A60" s="71" t="s">
        <v>105</v>
      </c>
      <c r="B60" s="40">
        <v>4</v>
      </c>
      <c r="C60" s="17" t="s">
        <v>2</v>
      </c>
      <c r="D60" s="1" t="s">
        <v>48</v>
      </c>
      <c r="E60" s="77" t="s">
        <v>97</v>
      </c>
      <c r="F60">
        <v>1</v>
      </c>
      <c r="G60">
        <v>1</v>
      </c>
      <c r="H60" s="2">
        <v>0.14</v>
      </c>
      <c r="I60" s="72">
        <v>4</v>
      </c>
      <c r="J60" s="43">
        <f>PRODUCT(H60,I60)</f>
        <v>0.56</v>
      </c>
      <c r="L60" s="32"/>
    </row>
    <row r="61" spans="1:12" ht="12">
      <c r="A61" s="71" t="s">
        <v>67</v>
      </c>
      <c r="H61" s="2">
        <v>0.067</v>
      </c>
      <c r="I61" s="72">
        <v>0</v>
      </c>
      <c r="J61" s="43">
        <f>PRODUCT(H61,I61)</f>
        <v>0</v>
      </c>
      <c r="L61" s="32"/>
    </row>
    <row r="62" spans="1:12" ht="12">
      <c r="A62" s="71" t="s">
        <v>46</v>
      </c>
      <c r="B62" s="40">
        <v>2</v>
      </c>
      <c r="C62" s="17" t="s">
        <v>2</v>
      </c>
      <c r="D62" s="1" t="s">
        <v>50</v>
      </c>
      <c r="E62" s="55" t="s">
        <v>51</v>
      </c>
      <c r="F62">
        <v>1</v>
      </c>
      <c r="G62">
        <v>1</v>
      </c>
      <c r="H62" s="2">
        <v>0.04</v>
      </c>
      <c r="I62" s="72">
        <v>2</v>
      </c>
      <c r="J62" s="43">
        <f>PRODUCT(H62,I62)</f>
        <v>0.08</v>
      </c>
      <c r="L62" s="32"/>
    </row>
    <row r="63" spans="1:12" ht="12">
      <c r="A63" s="78" t="s">
        <v>26</v>
      </c>
      <c r="B63" s="40">
        <v>2</v>
      </c>
      <c r="C63" s="17" t="s">
        <v>2</v>
      </c>
      <c r="D63" t="s">
        <v>27</v>
      </c>
      <c r="E63" s="4" t="s">
        <v>87</v>
      </c>
      <c r="F63">
        <v>1</v>
      </c>
      <c r="G63">
        <v>1</v>
      </c>
      <c r="H63" s="2">
        <v>3.33</v>
      </c>
      <c r="I63" s="72">
        <v>2</v>
      </c>
      <c r="J63" s="43">
        <f>PRODUCT(H63,I63)</f>
        <v>6.66</v>
      </c>
      <c r="L63" s="32"/>
    </row>
    <row r="64" spans="1:24" s="4" customFormat="1" ht="12.75">
      <c r="A64" s="3" t="s">
        <v>56</v>
      </c>
      <c r="C64" s="18"/>
      <c r="D64" s="5"/>
      <c r="E64" s="15"/>
      <c r="H64" s="6"/>
      <c r="J64" s="7">
        <f>SUM(J59:J63)</f>
        <v>7.62</v>
      </c>
      <c r="K64" s="31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s="9" customFormat="1" ht="12.75">
      <c r="A65" s="8" t="s">
        <v>12</v>
      </c>
      <c r="C65" s="19"/>
      <c r="D65" s="10"/>
      <c r="E65" s="16"/>
      <c r="H65" s="11"/>
      <c r="J65" s="12">
        <f>SUM(J14,J21,J26,J33,J43,J49,J55,J63)</f>
        <v>78.77</v>
      </c>
      <c r="K65" s="3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11" s="20" customFormat="1" ht="12.75">
      <c r="A66" s="33"/>
      <c r="C66" s="34"/>
      <c r="D66" s="35"/>
      <c r="E66" s="36"/>
      <c r="H66" s="21"/>
      <c r="I66" s="44"/>
      <c r="J66" s="21"/>
      <c r="K66" s="31"/>
    </row>
    <row r="67" spans="1:24" s="4" customFormat="1" ht="12.75">
      <c r="A67" s="3" t="s">
        <v>57</v>
      </c>
      <c r="C67" s="18"/>
      <c r="D67" s="5"/>
      <c r="E67" s="15"/>
      <c r="H67" s="6"/>
      <c r="J67" s="7"/>
      <c r="K67" s="3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12" s="20" customFormat="1" ht="12">
      <c r="A68" s="71" t="s">
        <v>98</v>
      </c>
      <c r="B68" s="4">
        <v>1</v>
      </c>
      <c r="C68" s="34" t="s">
        <v>99</v>
      </c>
      <c r="D68" s="35"/>
      <c r="E68" s="36"/>
      <c r="F68" s="20">
        <v>1</v>
      </c>
      <c r="G68" s="20">
        <v>1</v>
      </c>
      <c r="H68" s="21">
        <v>8</v>
      </c>
      <c r="I68" s="71">
        <v>1</v>
      </c>
      <c r="J68" s="43">
        <f>PRODUCT(H68,I68)</f>
        <v>8</v>
      </c>
      <c r="K68" s="31"/>
      <c r="L68" s="32"/>
    </row>
    <row r="69" spans="1:12" s="20" customFormat="1" ht="12">
      <c r="A69" s="73" t="s">
        <v>100</v>
      </c>
      <c r="B69" s="4">
        <v>1</v>
      </c>
      <c r="C69" s="34" t="s">
        <v>101</v>
      </c>
      <c r="D69" s="35"/>
      <c r="E69" s="36"/>
      <c r="F69" s="20">
        <v>1</v>
      </c>
      <c r="G69" s="20">
        <v>1</v>
      </c>
      <c r="H69" s="21">
        <v>25</v>
      </c>
      <c r="I69" s="71">
        <v>1</v>
      </c>
      <c r="J69" s="43">
        <f>PRODUCT(H69,I69)</f>
        <v>25</v>
      </c>
      <c r="K69" s="31"/>
      <c r="L69" s="32"/>
    </row>
    <row r="70" spans="1:12" s="20" customFormat="1" ht="12">
      <c r="A70" s="73" t="s">
        <v>106</v>
      </c>
      <c r="B70" s="4">
        <v>1</v>
      </c>
      <c r="C70" s="34" t="s">
        <v>101</v>
      </c>
      <c r="D70" s="35"/>
      <c r="E70" s="36"/>
      <c r="F70" s="20">
        <v>1</v>
      </c>
      <c r="G70" s="20">
        <v>1</v>
      </c>
      <c r="H70" s="21">
        <v>8</v>
      </c>
      <c r="I70" s="71">
        <v>1</v>
      </c>
      <c r="J70" s="43">
        <v>8</v>
      </c>
      <c r="K70" s="31"/>
      <c r="L70" s="32"/>
    </row>
    <row r="71" spans="1:24" s="4" customFormat="1" ht="12.75">
      <c r="A71" s="3" t="s">
        <v>58</v>
      </c>
      <c r="C71" s="18"/>
      <c r="D71" s="5"/>
      <c r="E71" s="15"/>
      <c r="H71" s="6"/>
      <c r="J71" s="7">
        <f>SUM(J66:J69)</f>
        <v>33</v>
      </c>
      <c r="K71" s="3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s="9" customFormat="1" ht="12.75">
      <c r="A72" s="8" t="s">
        <v>12</v>
      </c>
      <c r="C72" s="19"/>
      <c r="D72" s="10"/>
      <c r="E72" s="16"/>
      <c r="H72" s="11"/>
      <c r="J72" s="12">
        <f>SUM(J14,J21,J26,J33,J43,J49,J55,J63,J71)</f>
        <v>111.77</v>
      </c>
      <c r="K72" s="3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3:11" s="20" customFormat="1" ht="12">
      <c r="C73" s="34"/>
      <c r="D73" s="35"/>
      <c r="E73" s="36"/>
      <c r="H73" s="21"/>
      <c r="I73" s="44"/>
      <c r="J73" s="21"/>
      <c r="K73" s="31"/>
    </row>
    <row r="74" spans="1:24" s="4" customFormat="1" ht="12.75">
      <c r="A74" s="3" t="s">
        <v>35</v>
      </c>
      <c r="C74" s="18"/>
      <c r="D74" s="5"/>
      <c r="E74" s="15"/>
      <c r="H74" s="6"/>
      <c r="J74" s="7"/>
      <c r="K74" s="82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12" ht="12">
      <c r="A75" s="52" t="s">
        <v>38</v>
      </c>
      <c r="B75" s="17"/>
      <c r="C75" s="17" t="s">
        <v>2</v>
      </c>
      <c r="D75" s="1" t="s">
        <v>36</v>
      </c>
      <c r="E75" s="38" t="s">
        <v>37</v>
      </c>
      <c r="F75">
        <v>1</v>
      </c>
      <c r="G75">
        <v>1</v>
      </c>
      <c r="H75" s="2">
        <v>20.48</v>
      </c>
      <c r="I75" s="54" t="s">
        <v>17</v>
      </c>
      <c r="J75" s="43"/>
      <c r="K75" s="82"/>
      <c r="L75" s="32"/>
    </row>
    <row r="76" spans="1:12" ht="12">
      <c r="A76" s="40" t="s">
        <v>40</v>
      </c>
      <c r="B76" s="17"/>
      <c r="C76" s="17" t="s">
        <v>2</v>
      </c>
      <c r="D76" s="1" t="s">
        <v>36</v>
      </c>
      <c r="E76" s="38" t="s">
        <v>39</v>
      </c>
      <c r="F76">
        <v>1</v>
      </c>
      <c r="G76">
        <v>1</v>
      </c>
      <c r="H76" s="2">
        <v>34.14</v>
      </c>
      <c r="I76" s="54"/>
      <c r="J76" s="43"/>
      <c r="L76" s="32"/>
    </row>
    <row r="77" spans="9:10" ht="12">
      <c r="I77" s="42"/>
      <c r="J77" s="43"/>
    </row>
    <row r="78" spans="1:24" s="4" customFormat="1" ht="12">
      <c r="A78" s="4" t="s">
        <v>81</v>
      </c>
      <c r="C78" s="18"/>
      <c r="D78" s="5"/>
      <c r="E78" s="15"/>
      <c r="H78" s="6"/>
      <c r="I78" s="24"/>
      <c r="J78" s="6"/>
      <c r="K78" s="3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10" ht="12">
      <c r="A79" s="40" t="s">
        <v>82</v>
      </c>
      <c r="E79" s="14" t="s">
        <v>83</v>
      </c>
      <c r="F79">
        <v>1</v>
      </c>
      <c r="G79">
        <v>1</v>
      </c>
      <c r="H79" s="2">
        <v>1.5</v>
      </c>
      <c r="I79" s="42"/>
      <c r="J79" s="43"/>
    </row>
    <row r="80" spans="3:11" s="20" customFormat="1" ht="12">
      <c r="C80" s="34"/>
      <c r="D80" s="35"/>
      <c r="E80" s="36"/>
      <c r="H80" s="21"/>
      <c r="I80" s="44"/>
      <c r="J80" s="21"/>
      <c r="K80" s="31"/>
    </row>
  </sheetData>
  <hyperlinks>
    <hyperlink ref="H12" r:id="rId1" display="http://www.mouser.com/catalog/631/323.pdf"/>
    <hyperlink ref="H10" r:id="rId2" display="http://www.mouser.com/catalog/631/324.pdf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