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96" windowWidth="14196" windowHeight="8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<sst xmlns="http://schemas.openxmlformats.org/spreadsheetml/2006/main" count="499" uniqueCount="277">
  <si>
    <t xml:space="preserve">Diodes - </t>
  </si>
  <si>
    <t>Qty</t>
  </si>
  <si>
    <t>PART</t>
  </si>
  <si>
    <t>10 K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</si>
  <si>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</si>
  <si>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</si>
  <si>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</si>
  <si>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</si>
  <si>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</si>
  <si>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</si>
  <si>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</si>
  <si>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</si>
  <si>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</si>
  <si>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</si>
  <si>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</si>
  <si>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Caps Subtotal</t>
  </si>
  <si>
    <t>min order</t>
  </si>
  <si>
    <t>min extended $US</t>
  </si>
  <si>
    <t>AVX</t>
  </si>
  <si>
    <t>1N4148</t>
  </si>
  <si>
    <t>78-1N4148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</si>
  <si>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</si>
  <si>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</si>
  <si>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</si>
  <si>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</si>
  <si>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</si>
  <si>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</si>
  <si>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594-512-0008</t>
  </si>
  <si>
    <t>Vishay/Spectrol</t>
  </si>
  <si>
    <t>Bourns</t>
  </si>
  <si>
    <t>knob - Alcoswitch</t>
  </si>
  <si>
    <t>Tyco Electronics / Alcoswitch</t>
  </si>
  <si>
    <t>Vishay/Telefunken</t>
  </si>
  <si>
    <t>WHEREAS WE ARE FAIRLY CONFIDENT AS TO THE ACCURACY OF THIS BOM, PLEASE CHECK ALL PARTS AND NUMBERS YOURSELF… WE'VE DONE OUR BEST, BUT CAN'T GUARANTEE PERFECTION.  THANKS.</t>
  </si>
  <si>
    <t>291-10K-RC</t>
  </si>
  <si>
    <t>Axial Ceramic Caps</t>
  </si>
  <si>
    <t>.1uF (= 100nF = 100,000pF)</t>
  </si>
  <si>
    <t>Axial Ferrite Beads</t>
  </si>
  <si>
    <t>Fair-Rite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</si>
  <si>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</si>
  <si>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</si>
  <si>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</si>
  <si>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</si>
  <si>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</si>
  <si>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</si>
  <si>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</si>
  <si>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</si>
  <si>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</si>
  <si>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571-6404454</t>
  </si>
  <si>
    <t>MTA .156" Connectors FRCTN LK HDR STR 4P Square post, tin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</si>
  <si>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</si>
  <si>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</si>
  <si>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</si>
  <si>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</si>
  <si>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</si>
  <si>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</si>
  <si>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</si>
  <si>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</si>
  <si>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</si>
  <si>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</si>
  <si>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</si>
  <si>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</si>
  <si>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</si>
  <si>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</si>
  <si>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</si>
  <si>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</si>
  <si>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</si>
  <si>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</si>
  <si>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</si>
  <si>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</si>
  <si>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</si>
  <si>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</si>
  <si>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 xml:space="preserve"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</t>
  </si>
  <si>
    <t>The prices go out of date - so use them as an estimate - - I just went over the BOM today again 2/16/09 and the part numbers all check out - I even used photos of the pcb, etc to double check some exact part numbers</t>
  </si>
  <si>
    <t>OR you could buy a bunch of wire and do it yourself.</t>
  </si>
  <si>
    <t>This BOM assumes getting some parts from Synthesis Technology (Paul Schrieber).  Parts you definitely want to get from Paul is marked in Orange</t>
  </si>
  <si>
    <t>.000022uF (= .022nF = 22pF)</t>
  </si>
  <si>
    <t>291-4.7K-RC</t>
  </si>
  <si>
    <t>4.7K ohm (4K7)</t>
  </si>
  <si>
    <t>Pots / Trimmers</t>
  </si>
  <si>
    <t>these are hard to find</t>
  </si>
  <si>
    <t>534-9409</t>
  </si>
  <si>
    <t>#6-32 x 1/2 screws</t>
  </si>
  <si>
    <t>1/4" al spacers</t>
  </si>
  <si>
    <t>534-398</t>
  </si>
  <si>
    <t>100 K ohm 1%</t>
  </si>
  <si>
    <t>271-100K-RC</t>
  </si>
  <si>
    <t>IRC</t>
  </si>
  <si>
    <t>271-51.1K-RC</t>
  </si>
  <si>
    <t>51.1K ohm 1% (51K1)</t>
  </si>
  <si>
    <t>22 K ohm</t>
  </si>
  <si>
    <t>291-22K-RC</t>
  </si>
  <si>
    <t>44.2 K ohm (44K2) 1%</t>
  </si>
  <si>
    <t>271-44.2K-RC</t>
  </si>
  <si>
    <t>594-149-7104</t>
  </si>
  <si>
    <t>Set of 100K cermet Spectrol 149 pot - this has 2 pots and ends up being much less expensive than getting them from Mouser</t>
  </si>
  <si>
    <t>#6 KEPS nuts - these come in a bag of 100</t>
  </si>
  <si>
    <t>count them individaully - here' how they add up:</t>
  </si>
  <si>
    <t>digikey.com</t>
  </si>
  <si>
    <t>LT1013ACN8#PBF-ND</t>
  </si>
  <si>
    <t>this part is approve by Paul</t>
  </si>
  <si>
    <t>10μF,25V (this has poles)</t>
  </si>
  <si>
    <t>Polystyrene</t>
  </si>
  <si>
    <t xml:space="preserve">100 K ohm </t>
  </si>
  <si>
    <t>291-100K-RC</t>
  </si>
  <si>
    <t>475 K ohm 1%</t>
  </si>
  <si>
    <t>271-475K-RC</t>
  </si>
  <si>
    <t xml:space="preserve">75 K ohm </t>
  </si>
  <si>
    <t>291-75K-RC</t>
  </si>
  <si>
    <t>NKK</t>
  </si>
  <si>
    <t>652-95A1A-B28-A20</t>
  </si>
  <si>
    <t>Bourns 100K panel mount 95A pots</t>
  </si>
  <si>
    <t>100K cermet Spectrol 149 pot</t>
  </si>
  <si>
    <t>Large BR-1 mounting bracket</t>
  </si>
  <si>
    <t>4,700pF (= 4.7nF = .0047uF)</t>
  </si>
  <si>
    <t>23PS247</t>
  </si>
  <si>
    <t>.0001uF (= .1nF = 100pF)</t>
  </si>
  <si>
    <t>.00022uF (= .22nF = 220pF)</t>
  </si>
  <si>
    <t xml:space="preserve">1K ohm </t>
  </si>
  <si>
    <t>291-1K-RC</t>
  </si>
  <si>
    <t>47 K ohm</t>
  </si>
  <si>
    <t>291-47K-RC</t>
  </si>
  <si>
    <t xml:space="preserve">43 K ohm </t>
  </si>
  <si>
    <t>1 M ohm</t>
  </si>
  <si>
    <t>291-1M-RC</t>
  </si>
  <si>
    <t>1 M ohm 1%</t>
  </si>
  <si>
    <t>271-1.0M-RC</t>
  </si>
  <si>
    <t>2.2 M ohm (2M2)</t>
  </si>
  <si>
    <t>291-2.2M-RC</t>
  </si>
  <si>
    <t>1.5 K ohm (1K5)</t>
  </si>
  <si>
    <t>291-1.5K-RC</t>
  </si>
  <si>
    <t>3.9 K ohm (3K9)</t>
  </si>
  <si>
    <t>291-3.9K-RC</t>
  </si>
  <si>
    <t>470 K ohm</t>
  </si>
  <si>
    <t>330 K ohm</t>
  </si>
  <si>
    <t>291-330K-RC</t>
  </si>
  <si>
    <t>291-470K-RC</t>
  </si>
  <si>
    <t>291-43K-RC</t>
  </si>
  <si>
    <t>22 ohm</t>
  </si>
  <si>
    <t>291-22-RC</t>
  </si>
  <si>
    <t xml:space="preserve">62 K ohm </t>
  </si>
  <si>
    <t>291-62K-RC</t>
  </si>
  <si>
    <t>220 K ohm</t>
  </si>
  <si>
    <t>291-220K-RC</t>
  </si>
  <si>
    <t>1.5 K ohm (1K5) 1%</t>
  </si>
  <si>
    <t>271-1.5K-RC</t>
  </si>
  <si>
    <t>100 K ohm 0.1%</t>
  </si>
  <si>
    <t>66-RC55LF-D-100K</t>
  </si>
  <si>
    <t>150 K ohm 0.1%</t>
  </si>
  <si>
    <t>66-RC55LF-D-150K</t>
  </si>
  <si>
    <t>271-69.8K-RC</t>
  </si>
  <si>
    <t>10 K ohm 1%</t>
  </si>
  <si>
    <t>271-10K-RC</t>
  </si>
  <si>
    <t>301 K ohm 1%</t>
  </si>
  <si>
    <t>271-301K-RC</t>
  </si>
  <si>
    <t>2N4403 PNP TO-92 transistor</t>
  </si>
  <si>
    <t>Central Semiconductor</t>
  </si>
  <si>
    <t>610-2N4403</t>
  </si>
  <si>
    <t>2N3904 NPN TO-92 transistor</t>
  </si>
  <si>
    <t>610-2N3904</t>
  </si>
  <si>
    <t>Fairchild Semiconductor</t>
  </si>
  <si>
    <t>512-LM319N</t>
  </si>
  <si>
    <t>MOTM-300 extra parts kit. Contains (1) MAT02EH matched pair (1) LS3954A match FETs (1) CA3080E (1) 1K 1% 3W tempco resistor (1) DIP 10K resistor pack (2) OP275GP op amps.</t>
  </si>
  <si>
    <t>LM78L05 voltage regulator</t>
  </si>
  <si>
    <t>512-LM78L05ACZX</t>
  </si>
  <si>
    <t>Toggle Switches SPDT on-none-on</t>
  </si>
  <si>
    <t>is this right?</t>
  </si>
  <si>
    <t>this one, I'm 90% sure of - please check it yourself, OK?</t>
  </si>
  <si>
    <t>652-3296Y-1-203LF</t>
  </si>
  <si>
    <t>Bourns 3296 20K 25-turn trimmer</t>
  </si>
  <si>
    <t>Bourns 3386 100K trimmer</t>
  </si>
  <si>
    <t>652-3386P-1-104LF</t>
  </si>
  <si>
    <t>8 ALCO knobs - for this module alone, you come out ahead buying these guys from Paul</t>
  </si>
  <si>
    <t>do the math!</t>
  </si>
  <si>
    <t>MOTM-300 MS-20 pcb</t>
  </si>
  <si>
    <t>MOTM-300 front panel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</si>
  <si>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</si>
  <si>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lock washer - get one extra for one of the pots</t>
  </si>
  <si>
    <t>Other stuff</t>
  </si>
  <si>
    <t xml:space="preserve">heat-shrink 1/8" - four foot length - you need this </t>
  </si>
  <si>
    <t>602-221018-4BK</t>
  </si>
  <si>
    <t>silicone "heat transfer compound" for tempco installation - and you definitely need this too…</t>
  </si>
  <si>
    <t>590-860-150G</t>
  </si>
  <si>
    <t>Linear Technology</t>
  </si>
  <si>
    <t>Radial Electrolytic - tol:+/- 20%</t>
  </si>
  <si>
    <t>Semiconductors</t>
  </si>
  <si>
    <t>506-PKES90B1/4</t>
  </si>
  <si>
    <t>MOTM-300 Ultra Voltage-Controlled Oscillator</t>
  </si>
  <si>
    <t>3.32 M ohm (3M32) 1%</t>
  </si>
  <si>
    <t>660-RK1/4DCT52R3324F</t>
  </si>
  <si>
    <t>KOA Speer</t>
  </si>
  <si>
    <t>STMicroelectronics</t>
  </si>
  <si>
    <t>69.8K ohm 1% (69K8)</t>
  </si>
  <si>
    <t>1K tempco included in extra parts kit</t>
  </si>
  <si>
    <t>http://www.precisionresistor.com/pt146-25w-custom-tcr-temperature-sensitive-wire-wound-axial-pr-34.html</t>
  </si>
  <si>
    <t>OR from Precision Resistor Company</t>
  </si>
  <si>
    <t>300 ohm</t>
  </si>
  <si>
    <t>291-300-RC</t>
  </si>
  <si>
    <t>LS3954A</t>
  </si>
  <si>
    <t>http://www.linearsystems.com/assets/media/file/datasheets/LS3954A_LS3958.pdf</t>
  </si>
  <si>
    <t>http://www.newark.com/nte-electronics/nte996/ic-op-transconduct-amp/dp/47W7327</t>
  </si>
  <si>
    <t>Newark</t>
  </si>
  <si>
    <t>precision resistor</t>
  </si>
  <si>
    <t>PT146 - specify 1K</t>
  </si>
  <si>
    <t>1K tempco (PT146)</t>
  </si>
  <si>
    <t>precision resistor 727-541-5771</t>
  </si>
  <si>
    <t>652-4116R-1LF-10K</t>
  </si>
  <si>
    <t>bournes</t>
  </si>
  <si>
    <t>OP275GP</t>
  </si>
  <si>
    <t>http://www.jameco.com/1/1/26584-op275gp-op-amp-8-dip-dual-jfet-audio-op-amp-amplifiers.html</t>
  </si>
  <si>
    <t>jameco</t>
  </si>
  <si>
    <t>analog devices</t>
  </si>
  <si>
    <t>584-OP275GPZ</t>
  </si>
  <si>
    <t>http://www.mouser.com/ProductDetail/Analog-Devices-Inc/OP275GPZ/?qs=%2fha2pyFaduiuT5csmlIsLf%2fJQMG6EKjWSDslCMdDFL4%3d</t>
  </si>
  <si>
    <t>595-LT1013DP</t>
  </si>
  <si>
    <t>LT1013ACN dual op amp OBSOLETE</t>
  </si>
  <si>
    <t>texas instruments</t>
  </si>
  <si>
    <t>140-REA100M1EBK0511P</t>
  </si>
  <si>
    <t>963-UP050CH220J-A-BZ</t>
  </si>
  <si>
    <t>Taiyo Yuden</t>
  </si>
  <si>
    <t>Lelon</t>
  </si>
  <si>
    <t>963-UP050CH101J-B-BZ</t>
  </si>
  <si>
    <t>963-UP050CH221J-B-BZ</t>
  </si>
  <si>
    <t>581-SA105C104KAR</t>
  </si>
  <si>
    <t xml:space="preserve">Resistors - 1/4 W -all 1% (unless resistors are specified as .1%) </t>
  </si>
  <si>
    <t>271-22-RC</t>
  </si>
  <si>
    <t>271-300-RC</t>
  </si>
  <si>
    <t>271-1K-RC</t>
  </si>
  <si>
    <t>71-CCF55-1.5K-E3</t>
  </si>
  <si>
    <t>271-3.9K-RC</t>
  </si>
  <si>
    <t>Vishay</t>
  </si>
  <si>
    <t>271-4.7K-RC</t>
  </si>
  <si>
    <t>271-22K-RC</t>
  </si>
  <si>
    <t>271-43K-RC</t>
  </si>
  <si>
    <t>271-47K-RC</t>
  </si>
  <si>
    <t>271-62K-RC</t>
  </si>
  <si>
    <t>271-75K-RC</t>
  </si>
  <si>
    <t>271-220K-RC</t>
  </si>
  <si>
    <t>271-330K-RC</t>
  </si>
  <si>
    <t>271-470K-RC</t>
  </si>
  <si>
    <t>271-2.2M-RC</t>
  </si>
  <si>
    <t>these are the original resistor specs</t>
  </si>
  <si>
    <t>IC Sockets</t>
  </si>
  <si>
    <t>16 pin</t>
  </si>
  <si>
    <t>14 pin</t>
  </si>
  <si>
    <t>8 pin</t>
  </si>
  <si>
    <t>575-11043308</t>
  </si>
  <si>
    <t>595-TL074ACN</t>
  </si>
  <si>
    <t>TL074 quad op amp (14 pin)</t>
  </si>
  <si>
    <t>order</t>
  </si>
  <si>
    <t xml:space="preserve">        LT1013DP (8 pin)</t>
  </si>
  <si>
    <t>270K</t>
  </si>
  <si>
    <t>for fine tune mod</t>
  </si>
  <si>
    <t>NTE996 (replaces CA3080E) (8 pin)</t>
  </si>
  <si>
    <t>DIP 10K resistor pack (16 pin)</t>
  </si>
  <si>
    <t xml:space="preserve">       OP275GPZ (8 pin)</t>
  </si>
  <si>
    <t>LM319 dual comparator (14 pin)</t>
  </si>
  <si>
    <t>575-143314</t>
  </si>
  <si>
    <t>575-110433161</t>
  </si>
  <si>
    <t>Mill Max</t>
  </si>
  <si>
    <t>623-2743002112LF</t>
  </si>
  <si>
    <t>633-M201202</t>
  </si>
  <si>
    <t>for course and fine tune</t>
  </si>
  <si>
    <t>652-91A1A-B28-A20L</t>
  </si>
  <si>
    <t>for everything else</t>
  </si>
  <si>
    <t>517-CT4NT18-M</t>
  </si>
  <si>
    <t>We re-figured the resistors to use all 1%</t>
  </si>
  <si>
    <t>44.2 K ohm (44K2)</t>
  </si>
  <si>
    <t>51.1K ohm (51K1)</t>
  </si>
  <si>
    <t>69.8K ohm (69K8)</t>
  </si>
  <si>
    <t>100 K ohm</t>
  </si>
  <si>
    <t>301 K ohm</t>
  </si>
  <si>
    <t>475 K ohm</t>
  </si>
  <si>
    <t>3.32 M ohm (3M32)</t>
  </si>
  <si>
    <t>Precision Resistors</t>
  </si>
  <si>
    <t>Tempco Resistor</t>
  </si>
  <si>
    <t>call linear systems: 510-490-9160 talk to Kevin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</si>
</sst>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5"/>
      <color indexed="8"/>
      <name val="Verdana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8" fontId="0" fillId="33" borderId="0" xfId="0" applyNumberFormat="1" applyFill="1" applyAlignment="1">
      <alignment/>
    </xf>
    <xf numFmtId="168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68" fontId="0" fillId="34" borderId="0" xfId="0" applyNumberFormat="1" applyFill="1" applyAlignment="1">
      <alignment/>
    </xf>
    <xf numFmtId="168" fontId="2" fillId="34" borderId="0" xfId="0" applyNumberFormat="1" applyFont="1" applyFill="1" applyAlignment="1">
      <alignment/>
    </xf>
    <xf numFmtId="168" fontId="0" fillId="35" borderId="0" xfId="0" applyNumberFormat="1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3" fontId="0" fillId="35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3" fillId="0" borderId="0" xfId="53" applyAlignment="1" applyProtection="1">
      <alignment/>
      <protection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168" fontId="0" fillId="36" borderId="0" xfId="0" applyNumberFormat="1" applyFill="1" applyAlignment="1">
      <alignment/>
    </xf>
    <xf numFmtId="0" fontId="3" fillId="0" borderId="0" xfId="53" applyAlignment="1" applyProtection="1">
      <alignment horizontal="left"/>
      <protection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53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3" fillId="36" borderId="0" xfId="53" applyFill="1" applyAlignment="1" applyProtection="1">
      <alignment/>
      <protection/>
    </xf>
    <xf numFmtId="0" fontId="5" fillId="0" borderId="0" xfId="0" applyFont="1" applyAlignment="1">
      <alignment/>
    </xf>
    <xf numFmtId="0" fontId="2" fillId="36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3" fontId="0" fillId="37" borderId="0" xfId="0" applyNumberFormat="1" applyFill="1" applyAlignment="1">
      <alignment/>
    </xf>
    <xf numFmtId="168" fontId="0" fillId="37" borderId="0" xfId="0" applyNumberFormat="1" applyFill="1" applyAlignment="1">
      <alignment/>
    </xf>
    <xf numFmtId="168" fontId="2" fillId="37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53" applyFill="1" applyAlignment="1" applyProtection="1">
      <alignment wrapText="1"/>
      <protection/>
    </xf>
    <xf numFmtId="0" fontId="3" fillId="0" borderId="0" xfId="53" applyAlignment="1" applyProtection="1">
      <alignment wrapText="1"/>
      <protection/>
    </xf>
    <xf numFmtId="0" fontId="3" fillId="0" borderId="0" xfId="53" applyFont="1" applyAlignment="1" applyProtection="1">
      <alignment/>
      <protection/>
    </xf>
    <xf numFmtId="0" fontId="3" fillId="36" borderId="0" xfId="53" applyFill="1" applyAlignment="1" applyProtection="1">
      <alignment wrapText="1"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35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0" xfId="0" applyFont="1" applyFill="1" applyAlignment="1">
      <alignment wrapText="1"/>
    </xf>
    <xf numFmtId="0" fontId="0" fillId="0" borderId="0" xfId="0" applyAlignment="1">
      <alignment/>
    </xf>
    <xf numFmtId="0" fontId="0" fillId="37" borderId="0" xfId="0" applyFill="1" applyAlignment="1">
      <alignment wrapText="1"/>
    </xf>
    <xf numFmtId="17" fontId="0" fillId="35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8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3" fontId="0" fillId="37" borderId="0" xfId="0" applyNumberFormat="1" applyFont="1" applyFill="1" applyAlignment="1">
      <alignment/>
    </xf>
    <xf numFmtId="168" fontId="0" fillId="37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3" fillId="39" borderId="0" xfId="53" applyFill="1" applyAlignment="1" applyProtection="1">
      <alignment wrapText="1"/>
      <protection/>
    </xf>
    <xf numFmtId="0" fontId="3" fillId="39" borderId="0" xfId="53" applyFont="1" applyFill="1" applyAlignment="1" applyProtection="1">
      <alignment/>
      <protection/>
    </xf>
    <xf numFmtId="8" fontId="0" fillId="0" borderId="0" xfId="0" applyNumberFormat="1" applyFill="1" applyAlignment="1">
      <alignment/>
    </xf>
    <xf numFmtId="8" fontId="3" fillId="0" borderId="0" xfId="53" applyNumberFormat="1" applyFill="1" applyAlignment="1" applyProtection="1">
      <alignment wrapText="1"/>
      <protection/>
    </xf>
    <xf numFmtId="0" fontId="6" fillId="0" borderId="0" xfId="0" applyFont="1" applyAlignment="1">
      <alignment/>
    </xf>
    <xf numFmtId="0" fontId="0" fillId="40" borderId="0" xfId="0" applyFill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36" borderId="0" xfId="0" applyFont="1" applyFill="1" applyAlignment="1">
      <alignment/>
    </xf>
    <xf numFmtId="0" fontId="0" fillId="33" borderId="0" xfId="0" applyFill="1" applyAlignment="1">
      <alignment vertical="top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33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168" fontId="0" fillId="0" borderId="0" xfId="0" applyNumberFormat="1" applyFill="1" applyAlignment="1">
      <alignment vertical="top"/>
    </xf>
    <xf numFmtId="3" fontId="0" fillId="37" borderId="0" xfId="0" applyNumberFormat="1" applyFill="1" applyAlignment="1">
      <alignment vertical="top"/>
    </xf>
    <xf numFmtId="168" fontId="0" fillId="37" borderId="0" xfId="0" applyNumberFormat="1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38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top"/>
    </xf>
    <xf numFmtId="0" fontId="0" fillId="11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4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/>
    </xf>
    <xf numFmtId="0" fontId="0" fillId="42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41" borderId="0" xfId="0" applyFill="1" applyAlignment="1">
      <alignment/>
    </xf>
    <xf numFmtId="0" fontId="8" fillId="43" borderId="0" xfId="0" applyFont="1" applyFill="1" applyAlignment="1">
      <alignment/>
    </xf>
    <xf numFmtId="0" fontId="0" fillId="44" borderId="0" xfId="0" applyFill="1" applyAlignment="1">
      <alignment/>
    </xf>
    <xf numFmtId="0" fontId="0" fillId="44" borderId="0" xfId="0" applyFill="1" applyAlignment="1">
      <alignment horizontal="center" wrapText="1"/>
    </xf>
    <xf numFmtId="0" fontId="0" fillId="44" borderId="0" xfId="0" applyFill="1" applyAlignment="1">
      <alignment horizontal="center"/>
    </xf>
    <xf numFmtId="168" fontId="0" fillId="44" borderId="0" xfId="0" applyNumberFormat="1" applyFill="1" applyAlignment="1">
      <alignment/>
    </xf>
    <xf numFmtId="3" fontId="0" fillId="44" borderId="0" xfId="0" applyNumberFormat="1" applyFill="1" applyAlignment="1">
      <alignment/>
    </xf>
    <xf numFmtId="0" fontId="0" fillId="44" borderId="0" xfId="0" applyFill="1" applyAlignment="1">
      <alignment wrapText="1"/>
    </xf>
    <xf numFmtId="0" fontId="3" fillId="44" borderId="0" xfId="53" applyFill="1" applyAlignment="1" applyProtection="1">
      <alignment/>
      <protection/>
    </xf>
    <xf numFmtId="0" fontId="0" fillId="44" borderId="0" xfId="0" applyFont="1" applyFill="1" applyAlignment="1">
      <alignment/>
    </xf>
    <xf numFmtId="0" fontId="5" fillId="33" borderId="0" xfId="58" applyFont="1" applyFill="1" applyAlignment="1">
      <alignment vertical="top"/>
      <protection/>
    </xf>
    <xf numFmtId="0" fontId="0" fillId="0" borderId="0" xfId="53" applyNumberFormat="1" applyFont="1" applyAlignment="1" applyProtection="1">
      <alignment wrapText="1"/>
      <protection/>
    </xf>
    <xf numFmtId="0" fontId="0" fillId="39" borderId="0" xfId="53" applyNumberFormat="1" applyFont="1" applyFill="1" applyAlignment="1" applyProtection="1">
      <alignment wrapText="1"/>
      <protection/>
    </xf>
    <xf numFmtId="0" fontId="0" fillId="33" borderId="0" xfId="0" applyFont="1" applyFill="1" applyAlignment="1">
      <alignment horizontal="left"/>
    </xf>
    <xf numFmtId="0" fontId="0" fillId="11" borderId="0" xfId="0" applyFont="1" applyFill="1" applyAlignment="1">
      <alignment horizontal="right"/>
    </xf>
    <xf numFmtId="0" fontId="0" fillId="11" borderId="0" xfId="0" applyFill="1" applyAlignment="1">
      <alignment/>
    </xf>
    <xf numFmtId="0" fontId="9" fillId="43" borderId="0" xfId="0" applyFont="1" applyFill="1" applyAlignment="1">
      <alignment/>
    </xf>
    <xf numFmtId="0" fontId="9" fillId="43" borderId="0" xfId="0" applyFont="1" applyFill="1" applyAlignment="1">
      <alignment horizontal="center" wrapText="1"/>
    </xf>
    <xf numFmtId="0" fontId="9" fillId="43" borderId="0" xfId="0" applyFont="1" applyFill="1" applyAlignment="1">
      <alignment horizontal="center"/>
    </xf>
    <xf numFmtId="0" fontId="9" fillId="43" borderId="0" xfId="0" applyFont="1" applyFill="1" applyAlignment="1">
      <alignment horizontal="left"/>
    </xf>
    <xf numFmtId="168" fontId="9" fillId="43" borderId="0" xfId="0" applyNumberFormat="1" applyFont="1" applyFill="1" applyAlignment="1">
      <alignment/>
    </xf>
    <xf numFmtId="0" fontId="9" fillId="43" borderId="0" xfId="0" applyFont="1" applyFill="1" applyAlignment="1">
      <alignment wrapText="1"/>
    </xf>
    <xf numFmtId="3" fontId="9" fillId="45" borderId="0" xfId="0" applyNumberFormat="1" applyFont="1" applyFill="1" applyAlignment="1">
      <alignment/>
    </xf>
    <xf numFmtId="0" fontId="8" fillId="43" borderId="0" xfId="0" applyFont="1" applyFill="1" applyAlignment="1">
      <alignment horizontal="center" wrapText="1"/>
    </xf>
    <xf numFmtId="0" fontId="8" fillId="43" borderId="0" xfId="0" applyFont="1" applyFill="1" applyAlignment="1">
      <alignment horizontal="center"/>
    </xf>
    <xf numFmtId="0" fontId="8" fillId="43" borderId="0" xfId="0" applyFont="1" applyFill="1" applyAlignment="1">
      <alignment horizontal="left"/>
    </xf>
    <xf numFmtId="168" fontId="8" fillId="43" borderId="0" xfId="0" applyNumberFormat="1" applyFont="1" applyFill="1" applyAlignment="1">
      <alignment/>
    </xf>
    <xf numFmtId="0" fontId="8" fillId="43" borderId="0" xfId="0" applyFont="1" applyFill="1" applyAlignment="1">
      <alignment wrapText="1"/>
    </xf>
    <xf numFmtId="0" fontId="5" fillId="44" borderId="0" xfId="0" applyFont="1" applyFill="1" applyAlignment="1">
      <alignment/>
    </xf>
    <xf numFmtId="0" fontId="0" fillId="44" borderId="0" xfId="53" applyNumberFormat="1" applyFont="1" applyFill="1" applyAlignment="1" applyProtection="1">
      <alignment wrapText="1"/>
      <protection/>
    </xf>
    <xf numFmtId="0" fontId="3" fillId="44" borderId="0" xfId="53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137</xdr:row>
      <xdr:rowOff>0</xdr:rowOff>
    </xdr:from>
    <xdr:to>
      <xdr:col>5</xdr:col>
      <xdr:colOff>9525</xdr:colOff>
      <xdr:row>137</xdr:row>
      <xdr:rowOff>9525</xdr:rowOff>
    </xdr:to>
    <xdr:pic>
      <xdr:nvPicPr>
        <xdr:cNvPr id="1" name="Picture 1" descr="new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2401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3.pdf" TargetMode="External" /><Relationship Id="rId2" Type="http://schemas.openxmlformats.org/officeDocument/2006/relationships/hyperlink" Target="http://www.mouser.com/search/ProductDetail.aspx?R=BQ014D0103J--virtualkey58110000virtualkey581-BQ014D0103J" TargetMode="External" /><Relationship Id="rId3" Type="http://schemas.openxmlformats.org/officeDocument/2006/relationships/hyperlink" Target="http://www.mouser.com/search/ProductDetail.aspx?R=BQ014D0153J--virtualkey58110000virtualkey581-BQ014D0153J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7.28125" style="0" customWidth="1"/>
    <col min="3" max="3" width="5.7109375" style="0" customWidth="1"/>
    <col min="4" max="4" width="18.421875" style="20" customWidth="1"/>
    <col min="5" max="5" width="23.7109375" style="1" customWidth="1"/>
    <col min="6" max="6" width="23.7109375" style="17" customWidth="1"/>
    <col min="7" max="7" width="5.28125" style="0" customWidth="1"/>
    <col min="8" max="8" width="6.00390625" style="0" customWidth="1"/>
    <col min="9" max="9" width="8.28125" style="2" customWidth="1"/>
    <col min="10" max="10" width="8.7109375" style="27" customWidth="1"/>
    <col min="11" max="11" width="10.7109375" style="13" customWidth="1"/>
    <col min="12" max="12" width="90.7109375" style="14" customWidth="1"/>
  </cols>
  <sheetData>
    <row r="1" ht="17.25">
      <c r="B1" s="88" t="s">
        <v>187</v>
      </c>
    </row>
    <row r="2" spans="2:11" ht="12.75">
      <c r="B2" t="s">
        <v>2</v>
      </c>
      <c r="C2" t="s">
        <v>1</v>
      </c>
      <c r="D2" s="20" t="s">
        <v>5</v>
      </c>
      <c r="E2" s="1" t="s">
        <v>9</v>
      </c>
      <c r="F2" s="17" t="s">
        <v>12</v>
      </c>
      <c r="G2" t="s">
        <v>11</v>
      </c>
      <c r="H2" t="s">
        <v>7</v>
      </c>
      <c r="I2" s="2" t="s">
        <v>13</v>
      </c>
      <c r="J2" s="49" t="s">
        <v>16</v>
      </c>
      <c r="K2" s="50" t="s">
        <v>17</v>
      </c>
    </row>
    <row r="3" spans="2:12" s="126" customFormat="1" ht="15">
      <c r="B3" s="126" t="s">
        <v>33</v>
      </c>
      <c r="D3" s="127"/>
      <c r="E3" s="128"/>
      <c r="F3" s="129"/>
      <c r="I3" s="130"/>
      <c r="J3" s="132"/>
      <c r="K3" s="130"/>
      <c r="L3" s="131"/>
    </row>
    <row r="4" spans="2:11" ht="12.75">
      <c r="B4" t="s">
        <v>75</v>
      </c>
      <c r="J4" s="49"/>
      <c r="K4" s="50"/>
    </row>
    <row r="5" spans="2:11" ht="12.75">
      <c r="B5" t="s">
        <v>73</v>
      </c>
      <c r="J5" s="49"/>
      <c r="K5" s="50"/>
    </row>
    <row r="6" spans="2:11" ht="12.75">
      <c r="B6" t="s">
        <v>176</v>
      </c>
      <c r="J6" s="49"/>
      <c r="K6" s="50"/>
    </row>
    <row r="7" spans="2:12" s="4" customFormat="1" ht="12.75">
      <c r="B7" s="3" t="s">
        <v>21</v>
      </c>
      <c r="D7" s="21"/>
      <c r="E7" s="5"/>
      <c r="F7" s="18"/>
      <c r="I7" s="6"/>
      <c r="K7" s="6"/>
      <c r="L7" s="15"/>
    </row>
    <row r="8" spans="2:12" s="25" customFormat="1" ht="12.75">
      <c r="B8" s="46" t="s">
        <v>184</v>
      </c>
      <c r="D8" s="31"/>
      <c r="E8" s="32"/>
      <c r="F8" s="33"/>
      <c r="I8" s="34"/>
      <c r="J8" s="29"/>
      <c r="K8" s="34"/>
      <c r="L8" s="26"/>
    </row>
    <row r="9" spans="2:13" ht="12.75">
      <c r="B9" s="47" t="s">
        <v>101</v>
      </c>
      <c r="C9" s="4">
        <v>3</v>
      </c>
      <c r="D9" s="20" t="s">
        <v>4</v>
      </c>
      <c r="E9" s="1" t="s">
        <v>220</v>
      </c>
      <c r="F9" s="104" t="s">
        <v>217</v>
      </c>
      <c r="G9">
        <v>1</v>
      </c>
      <c r="H9">
        <v>1</v>
      </c>
      <c r="I9" s="2">
        <v>0.1</v>
      </c>
      <c r="J9" s="65">
        <v>3</v>
      </c>
      <c r="K9" s="50">
        <f>PRODUCT(I9,J9)</f>
        <v>0.30000000000000004</v>
      </c>
      <c r="L9" s="53"/>
      <c r="M9" s="30"/>
    </row>
    <row r="10" spans="2:13" s="25" customFormat="1" ht="12.75">
      <c r="B10" s="46" t="s">
        <v>102</v>
      </c>
      <c r="D10" s="31"/>
      <c r="E10" s="32"/>
      <c r="I10" s="34"/>
      <c r="K10" s="34"/>
      <c r="L10" s="26"/>
      <c r="M10" s="44"/>
    </row>
    <row r="11" spans="2:13" ht="12.75">
      <c r="B11" s="47" t="s">
        <v>114</v>
      </c>
      <c r="C11" s="4">
        <v>1</v>
      </c>
      <c r="D11" s="20" t="s">
        <v>4</v>
      </c>
      <c r="E11" s="106" t="s">
        <v>10</v>
      </c>
      <c r="F11" s="70" t="s">
        <v>115</v>
      </c>
      <c r="G11">
        <v>1</v>
      </c>
      <c r="H11">
        <v>1</v>
      </c>
      <c r="I11" s="2">
        <v>0.31</v>
      </c>
      <c r="J11" s="65">
        <v>1</v>
      </c>
      <c r="K11" s="50">
        <f>PRODUCT(I11,J11)</f>
        <v>0.31</v>
      </c>
      <c r="L11" s="54"/>
      <c r="M11" s="30"/>
    </row>
    <row r="12" spans="2:13" s="25" customFormat="1" ht="12.75">
      <c r="B12" s="46" t="s">
        <v>35</v>
      </c>
      <c r="D12" s="31"/>
      <c r="E12" s="32"/>
      <c r="I12" s="34"/>
      <c r="K12" s="34"/>
      <c r="L12" s="56"/>
      <c r="M12" s="44"/>
    </row>
    <row r="13" spans="2:13" ht="12.75">
      <c r="B13" s="47" t="s">
        <v>76</v>
      </c>
      <c r="C13" s="4">
        <v>2</v>
      </c>
      <c r="D13" s="20" t="s">
        <v>4</v>
      </c>
      <c r="E13" s="1" t="s">
        <v>219</v>
      </c>
      <c r="F13" s="104" t="s">
        <v>218</v>
      </c>
      <c r="G13">
        <v>1</v>
      </c>
      <c r="H13">
        <v>1</v>
      </c>
      <c r="I13" s="2">
        <v>0.34</v>
      </c>
      <c r="J13" s="65">
        <v>2</v>
      </c>
      <c r="K13" s="50">
        <f>PRODUCT(I13,J13)</f>
        <v>0.68</v>
      </c>
      <c r="L13" s="54"/>
      <c r="M13" s="30"/>
    </row>
    <row r="14" spans="2:13" ht="12.75">
      <c r="B14" s="47" t="s">
        <v>116</v>
      </c>
      <c r="C14" s="4">
        <v>6</v>
      </c>
      <c r="D14" s="20" t="s">
        <v>4</v>
      </c>
      <c r="E14" s="1" t="s">
        <v>219</v>
      </c>
      <c r="F14" s="104" t="s">
        <v>221</v>
      </c>
      <c r="G14">
        <v>1</v>
      </c>
      <c r="H14">
        <v>1</v>
      </c>
      <c r="I14" s="2">
        <v>0.38</v>
      </c>
      <c r="J14" s="65">
        <v>6</v>
      </c>
      <c r="K14" s="50">
        <f>PRODUCT(I14,J14)</f>
        <v>2.2800000000000002</v>
      </c>
      <c r="L14" s="54"/>
      <c r="M14" s="30"/>
    </row>
    <row r="15" spans="2:13" ht="12.75">
      <c r="B15" s="47" t="s">
        <v>117</v>
      </c>
      <c r="C15" s="4">
        <v>1</v>
      </c>
      <c r="D15" s="20" t="s">
        <v>4</v>
      </c>
      <c r="E15" s="1" t="s">
        <v>219</v>
      </c>
      <c r="F15" s="104" t="s">
        <v>222</v>
      </c>
      <c r="G15">
        <v>1</v>
      </c>
      <c r="H15">
        <v>1</v>
      </c>
      <c r="I15" s="2">
        <v>0.38</v>
      </c>
      <c r="J15" s="65">
        <v>1</v>
      </c>
      <c r="K15" s="50">
        <f>PRODUCT(I15,J15)</f>
        <v>0.38</v>
      </c>
      <c r="L15" s="54"/>
      <c r="M15" s="30"/>
    </row>
    <row r="16" spans="2:13" ht="12.75">
      <c r="B16" s="47" t="s">
        <v>36</v>
      </c>
      <c r="C16" s="4">
        <v>13</v>
      </c>
      <c r="D16" s="20" t="s">
        <v>4</v>
      </c>
      <c r="E16" s="106" t="s">
        <v>18</v>
      </c>
      <c r="F16" s="104" t="s">
        <v>223</v>
      </c>
      <c r="G16">
        <v>1</v>
      </c>
      <c r="H16">
        <v>1</v>
      </c>
      <c r="I16" s="2">
        <v>0.28</v>
      </c>
      <c r="J16" s="65">
        <v>13</v>
      </c>
      <c r="K16" s="50">
        <f>PRODUCT(I16,J16)</f>
        <v>3.6400000000000006</v>
      </c>
      <c r="L16" s="54"/>
      <c r="M16" s="30"/>
    </row>
    <row r="17" spans="2:12" s="4" customFormat="1" ht="12.75">
      <c r="B17" s="3" t="s">
        <v>15</v>
      </c>
      <c r="D17" s="21"/>
      <c r="E17" s="5"/>
      <c r="F17" s="18"/>
      <c r="I17" s="6"/>
      <c r="K17" s="7">
        <f>SUM(K9:K16)</f>
        <v>7.590000000000001</v>
      </c>
      <c r="L17" s="15"/>
    </row>
    <row r="18" spans="2:12" s="9" customFormat="1" ht="12.75">
      <c r="B18" s="8" t="s">
        <v>14</v>
      </c>
      <c r="D18" s="22"/>
      <c r="E18" s="10"/>
      <c r="F18" s="19"/>
      <c r="I18" s="11"/>
      <c r="K18" s="12">
        <f>SUM(K17)</f>
        <v>7.590000000000001</v>
      </c>
      <c r="L18" s="16"/>
    </row>
    <row r="19" spans="10:11" ht="12.75">
      <c r="J19" s="65"/>
      <c r="K19" s="50"/>
    </row>
    <row r="20" spans="2:12" s="111" customFormat="1" ht="15">
      <c r="B20" s="111" t="s">
        <v>266</v>
      </c>
      <c r="D20" s="133"/>
      <c r="E20" s="134"/>
      <c r="F20" s="135"/>
      <c r="I20" s="136"/>
      <c r="K20" s="136"/>
      <c r="L20" s="137"/>
    </row>
    <row r="21" spans="2:12" s="4" customFormat="1" ht="12.75">
      <c r="B21" s="3" t="s">
        <v>224</v>
      </c>
      <c r="D21" s="21"/>
      <c r="E21" s="5"/>
      <c r="F21" s="18"/>
      <c r="I21" s="6"/>
      <c r="J21" s="28"/>
      <c r="K21" s="6"/>
      <c r="L21" s="15"/>
    </row>
    <row r="22" spans="2:13" ht="12.75">
      <c r="B22" s="47" t="s">
        <v>138</v>
      </c>
      <c r="C22" s="4">
        <v>1</v>
      </c>
      <c r="D22" s="20" t="s">
        <v>4</v>
      </c>
      <c r="E22" s="1" t="s">
        <v>10</v>
      </c>
      <c r="F22" s="18" t="s">
        <v>225</v>
      </c>
      <c r="G22">
        <v>1</v>
      </c>
      <c r="H22">
        <v>1</v>
      </c>
      <c r="I22" s="2">
        <v>0.16</v>
      </c>
      <c r="J22" s="65">
        <v>1</v>
      </c>
      <c r="K22" s="50">
        <f>PRODUCT(I22,J22)</f>
        <v>0.16</v>
      </c>
      <c r="L22" s="54"/>
      <c r="M22" s="55"/>
    </row>
    <row r="23" spans="2:13" s="80" customFormat="1" ht="12.75">
      <c r="B23" s="47" t="s">
        <v>196</v>
      </c>
      <c r="C23" s="4">
        <v>1</v>
      </c>
      <c r="D23" s="20" t="s">
        <v>4</v>
      </c>
      <c r="E23" s="1" t="s">
        <v>10</v>
      </c>
      <c r="F23" s="18" t="s">
        <v>226</v>
      </c>
      <c r="G23">
        <v>1</v>
      </c>
      <c r="H23">
        <v>1</v>
      </c>
      <c r="I23" s="2">
        <v>0.15</v>
      </c>
      <c r="J23" s="65">
        <v>1</v>
      </c>
      <c r="K23" s="50">
        <f>PRODUCT(I23,J23)</f>
        <v>0.15</v>
      </c>
      <c r="L23" s="81"/>
      <c r="M23" s="82"/>
    </row>
    <row r="24" spans="2:13" ht="12.75">
      <c r="B24" s="47" t="s">
        <v>118</v>
      </c>
      <c r="C24" s="4">
        <v>6</v>
      </c>
      <c r="D24" s="20" t="s">
        <v>4</v>
      </c>
      <c r="E24" s="1" t="s">
        <v>10</v>
      </c>
      <c r="F24" s="18" t="s">
        <v>227</v>
      </c>
      <c r="G24">
        <v>1</v>
      </c>
      <c r="H24">
        <v>1</v>
      </c>
      <c r="I24" s="2">
        <v>0.15</v>
      </c>
      <c r="J24" s="65">
        <v>6</v>
      </c>
      <c r="K24" s="50">
        <f>PRODUCT(I24,J24)</f>
        <v>0.8999999999999999</v>
      </c>
      <c r="L24" s="121"/>
      <c r="M24" s="55"/>
    </row>
    <row r="25" spans="2:13" ht="12.75">
      <c r="B25" s="47" t="s">
        <v>129</v>
      </c>
      <c r="C25" s="4">
        <v>6</v>
      </c>
      <c r="D25" s="20" t="s">
        <v>4</v>
      </c>
      <c r="E25" s="1" t="s">
        <v>10</v>
      </c>
      <c r="F25" s="18" t="s">
        <v>145</v>
      </c>
      <c r="G25">
        <v>1</v>
      </c>
      <c r="H25">
        <v>1</v>
      </c>
      <c r="I25" s="2">
        <v>0.15</v>
      </c>
      <c r="J25" s="65">
        <v>6</v>
      </c>
      <c r="K25" s="50"/>
      <c r="L25" s="121"/>
      <c r="M25" s="55"/>
    </row>
    <row r="26" spans="2:13" ht="12.75">
      <c r="B26" s="47"/>
      <c r="C26" s="110">
        <v>6</v>
      </c>
      <c r="D26" s="20" t="s">
        <v>4</v>
      </c>
      <c r="E26" s="1" t="s">
        <v>230</v>
      </c>
      <c r="F26" s="110" t="s">
        <v>228</v>
      </c>
      <c r="G26">
        <v>1</v>
      </c>
      <c r="H26">
        <v>1</v>
      </c>
      <c r="I26" s="2">
        <v>0.17</v>
      </c>
      <c r="J26" s="65">
        <v>6</v>
      </c>
      <c r="K26" s="50">
        <f>PRODUCT(I26,J26)</f>
        <v>1.02</v>
      </c>
      <c r="L26" s="121"/>
      <c r="M26" s="55"/>
    </row>
    <row r="27" spans="2:13" ht="12.75">
      <c r="B27" s="47" t="s">
        <v>131</v>
      </c>
      <c r="C27" s="4">
        <v>1</v>
      </c>
      <c r="D27" s="20" t="s">
        <v>4</v>
      </c>
      <c r="E27" s="1" t="s">
        <v>10</v>
      </c>
      <c r="F27" s="18" t="s">
        <v>229</v>
      </c>
      <c r="G27">
        <v>1</v>
      </c>
      <c r="H27">
        <v>1</v>
      </c>
      <c r="I27" s="2">
        <v>0.15</v>
      </c>
      <c r="J27" s="65">
        <v>1</v>
      </c>
      <c r="K27" s="50">
        <f>PRODUCT(I27,J27)</f>
        <v>0.15</v>
      </c>
      <c r="L27" s="121"/>
      <c r="M27" s="55"/>
    </row>
    <row r="28" spans="2:13" ht="12.75">
      <c r="B28" s="47" t="s">
        <v>78</v>
      </c>
      <c r="C28" s="4">
        <v>3</v>
      </c>
      <c r="D28" s="20" t="s">
        <v>4</v>
      </c>
      <c r="E28" s="1" t="s">
        <v>10</v>
      </c>
      <c r="F28" s="18" t="s">
        <v>231</v>
      </c>
      <c r="G28">
        <v>1</v>
      </c>
      <c r="H28">
        <v>1</v>
      </c>
      <c r="I28" s="2">
        <v>0.15</v>
      </c>
      <c r="J28" s="65">
        <v>3</v>
      </c>
      <c r="K28" s="50">
        <f aca="true" t="shared" si="0" ref="K28:K38">PRODUCT(I28,J28)</f>
        <v>0.44999999999999996</v>
      </c>
      <c r="L28" s="121"/>
      <c r="M28" s="55"/>
    </row>
    <row r="29" spans="2:13" ht="12.75">
      <c r="B29" s="47" t="s">
        <v>3</v>
      </c>
      <c r="C29" s="4">
        <v>7</v>
      </c>
      <c r="D29" s="20" t="s">
        <v>4</v>
      </c>
      <c r="E29" s="1" t="s">
        <v>10</v>
      </c>
      <c r="F29" s="18" t="s">
        <v>152</v>
      </c>
      <c r="G29">
        <v>1</v>
      </c>
      <c r="H29">
        <v>1</v>
      </c>
      <c r="I29" s="2">
        <v>0.15</v>
      </c>
      <c r="J29" s="65">
        <v>8</v>
      </c>
      <c r="K29" s="50">
        <f t="shared" si="0"/>
        <v>1.2</v>
      </c>
      <c r="L29" s="121"/>
      <c r="M29" s="55"/>
    </row>
    <row r="30" spans="2:13" ht="12.75">
      <c r="B30" s="47" t="s">
        <v>90</v>
      </c>
      <c r="C30" s="4">
        <v>1</v>
      </c>
      <c r="D30" s="20" t="s">
        <v>4</v>
      </c>
      <c r="E30" s="1" t="s">
        <v>10</v>
      </c>
      <c r="F30" s="18" t="s">
        <v>232</v>
      </c>
      <c r="G30">
        <v>1</v>
      </c>
      <c r="H30">
        <v>1</v>
      </c>
      <c r="I30" s="2">
        <v>0.15</v>
      </c>
      <c r="J30" s="65">
        <v>1</v>
      </c>
      <c r="K30" s="50">
        <f t="shared" si="0"/>
        <v>0.15</v>
      </c>
      <c r="L30" s="121"/>
      <c r="M30" s="55"/>
    </row>
    <row r="31" spans="2:13" ht="12.75">
      <c r="B31" s="47" t="s">
        <v>122</v>
      </c>
      <c r="C31" s="4">
        <v>2</v>
      </c>
      <c r="D31" s="20" t="s">
        <v>4</v>
      </c>
      <c r="E31" s="1" t="s">
        <v>10</v>
      </c>
      <c r="F31" s="18" t="s">
        <v>233</v>
      </c>
      <c r="G31">
        <v>1</v>
      </c>
      <c r="H31">
        <v>1</v>
      </c>
      <c r="I31" s="2">
        <v>0.15</v>
      </c>
      <c r="J31" s="65">
        <v>2</v>
      </c>
      <c r="K31" s="50">
        <f>PRODUCT(I31,J31)</f>
        <v>0.3</v>
      </c>
      <c r="L31" s="121"/>
      <c r="M31" s="55"/>
    </row>
    <row r="32" spans="2:13" ht="12.75">
      <c r="B32" s="48" t="s">
        <v>267</v>
      </c>
      <c r="C32" s="86">
        <v>1</v>
      </c>
      <c r="D32" s="20" t="s">
        <v>4</v>
      </c>
      <c r="E32" s="1" t="s">
        <v>10</v>
      </c>
      <c r="F32" s="18" t="s">
        <v>93</v>
      </c>
      <c r="G32">
        <v>1</v>
      </c>
      <c r="H32">
        <v>1</v>
      </c>
      <c r="I32" s="2">
        <v>0.15</v>
      </c>
      <c r="J32" s="65">
        <v>1</v>
      </c>
      <c r="K32" s="50">
        <f t="shared" si="0"/>
        <v>0.15</v>
      </c>
      <c r="L32" s="121"/>
      <c r="M32" s="55"/>
    </row>
    <row r="33" spans="2:13" ht="12.75">
      <c r="B33" s="47" t="s">
        <v>120</v>
      </c>
      <c r="C33" s="4">
        <v>4</v>
      </c>
      <c r="D33" s="20" t="s">
        <v>4</v>
      </c>
      <c r="E33" s="1" t="s">
        <v>10</v>
      </c>
      <c r="F33" s="18" t="s">
        <v>234</v>
      </c>
      <c r="G33">
        <v>1</v>
      </c>
      <c r="H33">
        <v>1</v>
      </c>
      <c r="I33" s="2">
        <v>0.15</v>
      </c>
      <c r="J33" s="65">
        <v>4</v>
      </c>
      <c r="K33" s="50">
        <f>PRODUCT(I33,J33)</f>
        <v>0.6</v>
      </c>
      <c r="L33" s="121"/>
      <c r="M33" s="55"/>
    </row>
    <row r="34" spans="2:13" ht="12.75">
      <c r="B34" s="48" t="s">
        <v>268</v>
      </c>
      <c r="C34" s="86">
        <v>2</v>
      </c>
      <c r="D34" s="20" t="s">
        <v>4</v>
      </c>
      <c r="E34" s="1" t="s">
        <v>10</v>
      </c>
      <c r="F34" s="18" t="s">
        <v>88</v>
      </c>
      <c r="G34">
        <v>1</v>
      </c>
      <c r="H34">
        <v>1</v>
      </c>
      <c r="I34" s="2">
        <v>0.15</v>
      </c>
      <c r="J34" s="65">
        <v>2</v>
      </c>
      <c r="K34" s="50">
        <f t="shared" si="0"/>
        <v>0.3</v>
      </c>
      <c r="L34" s="121"/>
      <c r="M34" s="55"/>
    </row>
    <row r="35" spans="2:13" ht="12.75">
      <c r="B35" s="47" t="s">
        <v>140</v>
      </c>
      <c r="C35" s="4">
        <v>1</v>
      </c>
      <c r="D35" s="20" t="s">
        <v>4</v>
      </c>
      <c r="E35" s="1" t="s">
        <v>10</v>
      </c>
      <c r="F35" s="18" t="s">
        <v>235</v>
      </c>
      <c r="G35">
        <v>1</v>
      </c>
      <c r="H35">
        <v>1</v>
      </c>
      <c r="I35" s="2">
        <v>0.15</v>
      </c>
      <c r="J35" s="49">
        <v>1</v>
      </c>
      <c r="K35" s="50">
        <f>PRODUCT(I35,J35)</f>
        <v>0.15</v>
      </c>
      <c r="L35" s="121"/>
      <c r="M35" s="55"/>
    </row>
    <row r="36" spans="2:13" ht="12.75">
      <c r="B36" s="48" t="s">
        <v>269</v>
      </c>
      <c r="C36" s="86">
        <v>2</v>
      </c>
      <c r="D36" s="20" t="s">
        <v>4</v>
      </c>
      <c r="E36" s="1" t="s">
        <v>10</v>
      </c>
      <c r="F36" s="18" t="s">
        <v>150</v>
      </c>
      <c r="G36">
        <v>1</v>
      </c>
      <c r="H36">
        <v>1</v>
      </c>
      <c r="I36" s="2">
        <v>0.15</v>
      </c>
      <c r="J36" s="65">
        <v>2</v>
      </c>
      <c r="K36" s="50">
        <f>PRODUCT(I36,J36)</f>
        <v>0.3</v>
      </c>
      <c r="L36" s="121"/>
      <c r="M36" s="55"/>
    </row>
    <row r="37" spans="2:13" ht="12.75">
      <c r="B37" s="47" t="s">
        <v>107</v>
      </c>
      <c r="C37" s="4">
        <v>1</v>
      </c>
      <c r="D37" s="20" t="s">
        <v>4</v>
      </c>
      <c r="E37" s="1" t="s">
        <v>10</v>
      </c>
      <c r="F37" s="18" t="s">
        <v>236</v>
      </c>
      <c r="G37">
        <v>1</v>
      </c>
      <c r="H37">
        <v>1</v>
      </c>
      <c r="I37" s="2">
        <v>0.15</v>
      </c>
      <c r="J37" s="49">
        <v>1</v>
      </c>
      <c r="K37" s="50">
        <f t="shared" si="0"/>
        <v>0.15</v>
      </c>
      <c r="L37" s="121"/>
      <c r="M37" s="55"/>
    </row>
    <row r="38" spans="2:13" ht="12.75">
      <c r="B38" s="48" t="s">
        <v>270</v>
      </c>
      <c r="C38" s="86">
        <v>6</v>
      </c>
      <c r="D38" s="20" t="s">
        <v>4</v>
      </c>
      <c r="E38" s="1" t="s">
        <v>10</v>
      </c>
      <c r="F38" s="18" t="s">
        <v>86</v>
      </c>
      <c r="G38">
        <v>1</v>
      </c>
      <c r="H38">
        <v>1</v>
      </c>
      <c r="I38" s="2">
        <v>0.15</v>
      </c>
      <c r="J38" s="49">
        <v>6</v>
      </c>
      <c r="K38" s="50">
        <f t="shared" si="0"/>
        <v>0.8999999999999999</v>
      </c>
      <c r="L38" s="121"/>
      <c r="M38" s="55"/>
    </row>
    <row r="39" spans="2:13" s="80" customFormat="1" ht="12.75">
      <c r="B39" s="47" t="s">
        <v>142</v>
      </c>
      <c r="C39" s="4">
        <v>1</v>
      </c>
      <c r="D39" s="20" t="s">
        <v>4</v>
      </c>
      <c r="E39" s="1" t="s">
        <v>10</v>
      </c>
      <c r="F39" s="18" t="s">
        <v>237</v>
      </c>
      <c r="G39">
        <v>1</v>
      </c>
      <c r="H39">
        <v>1</v>
      </c>
      <c r="I39" s="2">
        <v>0.15</v>
      </c>
      <c r="J39" s="65">
        <v>1</v>
      </c>
      <c r="K39" s="50">
        <f aca="true" t="shared" si="1" ref="K39:K47">PRODUCT(I39,J39)</f>
        <v>0.15</v>
      </c>
      <c r="L39" s="122"/>
      <c r="M39" s="82"/>
    </row>
    <row r="40" spans="2:13" s="80" customFormat="1" ht="12.75">
      <c r="B40" s="47" t="s">
        <v>251</v>
      </c>
      <c r="C40" s="4">
        <v>1</v>
      </c>
      <c r="D40" s="20"/>
      <c r="E40" s="1"/>
      <c r="F40" s="18"/>
      <c r="G40"/>
      <c r="H40"/>
      <c r="I40" s="2"/>
      <c r="J40" s="65"/>
      <c r="K40" s="50"/>
      <c r="L40" s="122" t="s">
        <v>252</v>
      </c>
      <c r="M40" s="82"/>
    </row>
    <row r="41" spans="2:13" s="80" customFormat="1" ht="12.75">
      <c r="B41" s="48" t="s">
        <v>271</v>
      </c>
      <c r="C41" s="86">
        <v>1</v>
      </c>
      <c r="D41" s="20" t="s">
        <v>4</v>
      </c>
      <c r="E41" s="1" t="s">
        <v>10</v>
      </c>
      <c r="F41" s="18" t="s">
        <v>154</v>
      </c>
      <c r="G41">
        <v>1</v>
      </c>
      <c r="H41">
        <v>1</v>
      </c>
      <c r="I41" s="2">
        <v>0.15</v>
      </c>
      <c r="J41" s="65">
        <v>1</v>
      </c>
      <c r="K41" s="50">
        <f t="shared" si="1"/>
        <v>0.15</v>
      </c>
      <c r="L41" s="122"/>
      <c r="M41" s="82"/>
    </row>
    <row r="42" spans="2:13" s="80" customFormat="1" ht="12.75">
      <c r="B42" s="47" t="s">
        <v>134</v>
      </c>
      <c r="C42" s="4">
        <v>1</v>
      </c>
      <c r="D42" s="20" t="s">
        <v>4</v>
      </c>
      <c r="E42" s="1" t="s">
        <v>10</v>
      </c>
      <c r="F42" s="18" t="s">
        <v>238</v>
      </c>
      <c r="G42">
        <v>1</v>
      </c>
      <c r="H42">
        <v>1</v>
      </c>
      <c r="I42" s="2">
        <v>0.15</v>
      </c>
      <c r="J42" s="65">
        <v>1</v>
      </c>
      <c r="K42" s="50">
        <f t="shared" si="1"/>
        <v>0.15</v>
      </c>
      <c r="L42" s="122"/>
      <c r="M42" s="82"/>
    </row>
    <row r="43" spans="2:13" s="80" customFormat="1" ht="12.75">
      <c r="B43" s="47" t="s">
        <v>133</v>
      </c>
      <c r="C43" s="4">
        <v>1</v>
      </c>
      <c r="D43" s="20" t="s">
        <v>4</v>
      </c>
      <c r="E43" s="1" t="s">
        <v>10</v>
      </c>
      <c r="F43" s="18" t="s">
        <v>239</v>
      </c>
      <c r="G43">
        <v>1</v>
      </c>
      <c r="H43">
        <v>1</v>
      </c>
      <c r="I43" s="2">
        <v>0.15</v>
      </c>
      <c r="J43" s="65">
        <v>1</v>
      </c>
      <c r="K43" s="50">
        <f t="shared" si="1"/>
        <v>0.15</v>
      </c>
      <c r="L43" s="122"/>
      <c r="M43" s="82"/>
    </row>
    <row r="44" spans="2:13" s="80" customFormat="1" ht="12.75">
      <c r="B44" s="48" t="s">
        <v>272</v>
      </c>
      <c r="C44" s="86">
        <v>1</v>
      </c>
      <c r="D44" s="20" t="s">
        <v>4</v>
      </c>
      <c r="E44" s="1" t="s">
        <v>10</v>
      </c>
      <c r="F44" s="18" t="s">
        <v>106</v>
      </c>
      <c r="G44">
        <v>1</v>
      </c>
      <c r="H44">
        <v>1</v>
      </c>
      <c r="I44" s="2">
        <v>0.15</v>
      </c>
      <c r="J44" s="65">
        <v>1</v>
      </c>
      <c r="K44" s="50">
        <f t="shared" si="1"/>
        <v>0.15</v>
      </c>
      <c r="L44" s="122"/>
      <c r="M44" s="82"/>
    </row>
    <row r="45" spans="2:13" ht="12.75">
      <c r="B45" s="48" t="s">
        <v>123</v>
      </c>
      <c r="C45" s="86">
        <v>3</v>
      </c>
      <c r="D45" s="20" t="s">
        <v>4</v>
      </c>
      <c r="E45" s="1" t="s">
        <v>10</v>
      </c>
      <c r="F45" s="18" t="s">
        <v>126</v>
      </c>
      <c r="G45">
        <v>1</v>
      </c>
      <c r="H45">
        <v>1</v>
      </c>
      <c r="I45" s="2">
        <v>0.15</v>
      </c>
      <c r="J45" s="49">
        <v>3</v>
      </c>
      <c r="K45" s="50">
        <f t="shared" si="1"/>
        <v>0.44999999999999996</v>
      </c>
      <c r="L45" s="121"/>
      <c r="M45" s="55"/>
    </row>
    <row r="46" spans="2:13" ht="12.75">
      <c r="B46" s="47" t="s">
        <v>127</v>
      </c>
      <c r="C46" s="4">
        <v>2</v>
      </c>
      <c r="D46" s="20" t="s">
        <v>4</v>
      </c>
      <c r="E46" s="1" t="s">
        <v>10</v>
      </c>
      <c r="F46" s="18" t="s">
        <v>240</v>
      </c>
      <c r="G46">
        <v>1</v>
      </c>
      <c r="H46">
        <v>1</v>
      </c>
      <c r="I46" s="2">
        <v>0.15</v>
      </c>
      <c r="J46" s="49">
        <v>2</v>
      </c>
      <c r="K46" s="50">
        <f t="shared" si="1"/>
        <v>0.3</v>
      </c>
      <c r="L46" s="121"/>
      <c r="M46" s="55"/>
    </row>
    <row r="47" spans="2:13" ht="12.75">
      <c r="B47" s="48" t="s">
        <v>273</v>
      </c>
      <c r="C47" s="86">
        <v>1</v>
      </c>
      <c r="D47" s="20" t="s">
        <v>4</v>
      </c>
      <c r="E47" s="1" t="s">
        <v>190</v>
      </c>
      <c r="F47" s="70" t="s">
        <v>189</v>
      </c>
      <c r="G47">
        <v>1</v>
      </c>
      <c r="H47">
        <v>1</v>
      </c>
      <c r="I47" s="2">
        <v>0.32</v>
      </c>
      <c r="J47" s="49">
        <v>1</v>
      </c>
      <c r="K47" s="50">
        <f t="shared" si="1"/>
        <v>0.32</v>
      </c>
      <c r="L47" s="121"/>
      <c r="M47" s="55"/>
    </row>
    <row r="48" spans="2:13" s="112" customFormat="1" ht="12.75">
      <c r="B48" s="119" t="s">
        <v>274</v>
      </c>
      <c r="D48" s="113"/>
      <c r="E48" s="114"/>
      <c r="F48" s="138"/>
      <c r="I48" s="115"/>
      <c r="J48" s="116"/>
      <c r="K48" s="115"/>
      <c r="L48" s="139"/>
      <c r="M48" s="140"/>
    </row>
    <row r="49" spans="2:13" ht="12.75">
      <c r="B49" s="47" t="s">
        <v>146</v>
      </c>
      <c r="C49" s="86">
        <v>1</v>
      </c>
      <c r="D49" s="20" t="s">
        <v>4</v>
      </c>
      <c r="E49" s="1" t="s">
        <v>87</v>
      </c>
      <c r="F49" s="70" t="s">
        <v>147</v>
      </c>
      <c r="G49">
        <v>1</v>
      </c>
      <c r="H49">
        <v>1</v>
      </c>
      <c r="I49" s="2">
        <v>1.34</v>
      </c>
      <c r="J49" s="49">
        <v>1</v>
      </c>
      <c r="K49" s="50">
        <f>PRODUCT(I49,J49)</f>
        <v>1.34</v>
      </c>
      <c r="L49" s="121"/>
      <c r="M49" s="55"/>
    </row>
    <row r="50" spans="2:13" ht="12.75">
      <c r="B50" s="47" t="s">
        <v>148</v>
      </c>
      <c r="C50" s="86">
        <v>1</v>
      </c>
      <c r="D50" s="20" t="s">
        <v>4</v>
      </c>
      <c r="E50" s="1" t="s">
        <v>87</v>
      </c>
      <c r="F50" s="70" t="s">
        <v>149</v>
      </c>
      <c r="G50">
        <v>1</v>
      </c>
      <c r="H50">
        <v>1</v>
      </c>
      <c r="I50" s="2">
        <v>1.35</v>
      </c>
      <c r="J50" s="49">
        <v>1</v>
      </c>
      <c r="K50" s="50">
        <f>PRODUCT(I50,J50)</f>
        <v>1.35</v>
      </c>
      <c r="L50" s="121"/>
      <c r="M50" s="55"/>
    </row>
    <row r="51" spans="2:13" s="112" customFormat="1" ht="12.75">
      <c r="B51" s="119" t="s">
        <v>275</v>
      </c>
      <c r="D51" s="113"/>
      <c r="E51" s="114"/>
      <c r="F51" s="138"/>
      <c r="I51" s="115"/>
      <c r="J51" s="116"/>
      <c r="K51" s="115"/>
      <c r="L51" s="139"/>
      <c r="M51" s="140"/>
    </row>
    <row r="52" spans="2:13" ht="12.75">
      <c r="B52" s="72" t="s">
        <v>193</v>
      </c>
      <c r="C52" s="72">
        <v>1</v>
      </c>
      <c r="F52" s="18"/>
      <c r="J52" s="65"/>
      <c r="K52" s="50"/>
      <c r="L52" s="54"/>
      <c r="M52" s="55"/>
    </row>
    <row r="53" spans="2:13" ht="12.75">
      <c r="B53" s="72" t="s">
        <v>195</v>
      </c>
      <c r="C53" s="72"/>
      <c r="F53" s="18"/>
      <c r="G53">
        <v>1</v>
      </c>
      <c r="H53">
        <v>1</v>
      </c>
      <c r="I53" s="2">
        <v>4.5</v>
      </c>
      <c r="J53" s="65"/>
      <c r="K53" s="50"/>
      <c r="L53" s="54" t="s">
        <v>194</v>
      </c>
      <c r="M53" s="55"/>
    </row>
    <row r="54" spans="2:12" s="4" customFormat="1" ht="12.75">
      <c r="B54" s="3" t="s">
        <v>8</v>
      </c>
      <c r="D54" s="21"/>
      <c r="E54" s="5"/>
      <c r="F54" s="18"/>
      <c r="I54" s="6"/>
      <c r="J54" s="28"/>
      <c r="K54" s="7">
        <f>SUM(K22:K47)</f>
        <v>8.850000000000003</v>
      </c>
      <c r="L54" s="15"/>
    </row>
    <row r="55" spans="2:12" s="9" customFormat="1" ht="12.75">
      <c r="B55" s="8" t="s">
        <v>14</v>
      </c>
      <c r="D55" s="22"/>
      <c r="E55" s="10"/>
      <c r="F55" s="19"/>
      <c r="I55" s="11"/>
      <c r="K55" s="12">
        <f>SUM(K17,K54)</f>
        <v>16.440000000000005</v>
      </c>
      <c r="L55" s="16"/>
    </row>
    <row r="56" spans="10:11" ht="12.75">
      <c r="J56" s="65"/>
      <c r="K56" s="50"/>
    </row>
    <row r="57" spans="2:12" s="126" customFormat="1" ht="15">
      <c r="B57" s="111" t="s">
        <v>241</v>
      </c>
      <c r="D57" s="127"/>
      <c r="E57" s="128"/>
      <c r="F57" s="129"/>
      <c r="I57" s="130"/>
      <c r="K57" s="130"/>
      <c r="L57" s="131"/>
    </row>
    <row r="58" spans="2:12" s="4" customFormat="1" ht="12.75">
      <c r="B58" s="3" t="s">
        <v>72</v>
      </c>
      <c r="D58" s="21"/>
      <c r="E58" s="5"/>
      <c r="F58" s="18"/>
      <c r="I58" s="6"/>
      <c r="J58" s="28"/>
      <c r="K58" s="6"/>
      <c r="L58" s="15"/>
    </row>
    <row r="59" spans="2:13" ht="12.75">
      <c r="B59" s="23" t="s">
        <v>138</v>
      </c>
      <c r="C59" s="4">
        <v>1</v>
      </c>
      <c r="D59" s="20" t="s">
        <v>4</v>
      </c>
      <c r="E59" s="1" t="s">
        <v>10</v>
      </c>
      <c r="F59" s="18" t="s">
        <v>139</v>
      </c>
      <c r="G59">
        <v>1</v>
      </c>
      <c r="H59">
        <v>1</v>
      </c>
      <c r="I59" s="2">
        <v>0.1</v>
      </c>
      <c r="J59" s="65">
        <v>1</v>
      </c>
      <c r="K59" s="50"/>
      <c r="L59" s="54"/>
      <c r="M59" s="55"/>
    </row>
    <row r="60" spans="2:13" s="80" customFormat="1" ht="12.75">
      <c r="B60" s="23" t="s">
        <v>196</v>
      </c>
      <c r="C60" s="4">
        <v>1</v>
      </c>
      <c r="D60" s="20" t="s">
        <v>4</v>
      </c>
      <c r="E60" s="1" t="s">
        <v>10</v>
      </c>
      <c r="F60" s="18" t="s">
        <v>197</v>
      </c>
      <c r="G60">
        <v>1</v>
      </c>
      <c r="H60">
        <v>1</v>
      </c>
      <c r="I60" s="2">
        <v>0.1</v>
      </c>
      <c r="J60" s="65">
        <v>1</v>
      </c>
      <c r="K60" s="50"/>
      <c r="L60" s="81"/>
      <c r="M60" s="82"/>
    </row>
    <row r="61" spans="2:13" ht="12.75">
      <c r="B61" s="23" t="s">
        <v>193</v>
      </c>
      <c r="C61" s="72">
        <v>1</v>
      </c>
      <c r="F61" s="18"/>
      <c r="J61" s="65"/>
      <c r="K61" s="50"/>
      <c r="L61" s="54"/>
      <c r="M61" s="55"/>
    </row>
    <row r="62" spans="2:13" ht="12.75">
      <c r="B62" s="23" t="s">
        <v>195</v>
      </c>
      <c r="C62" s="72"/>
      <c r="F62" s="18"/>
      <c r="G62">
        <v>1</v>
      </c>
      <c r="H62">
        <v>1</v>
      </c>
      <c r="I62" s="2">
        <v>4.5</v>
      </c>
      <c r="J62" s="65"/>
      <c r="K62" s="50"/>
      <c r="L62" s="54" t="s">
        <v>194</v>
      </c>
      <c r="M62" s="55"/>
    </row>
    <row r="63" spans="2:13" ht="12.75">
      <c r="B63" s="23" t="s">
        <v>118</v>
      </c>
      <c r="C63" s="4">
        <v>6</v>
      </c>
      <c r="D63" s="20" t="s">
        <v>4</v>
      </c>
      <c r="E63" s="1" t="s">
        <v>10</v>
      </c>
      <c r="F63" s="18" t="s">
        <v>119</v>
      </c>
      <c r="G63">
        <v>1</v>
      </c>
      <c r="H63">
        <v>1</v>
      </c>
      <c r="I63" s="2">
        <v>0.1</v>
      </c>
      <c r="J63" s="65">
        <v>6</v>
      </c>
      <c r="K63" s="50"/>
      <c r="L63" s="54"/>
      <c r="M63" s="55"/>
    </row>
    <row r="64" spans="2:13" ht="12.75">
      <c r="B64" s="23" t="s">
        <v>129</v>
      </c>
      <c r="C64" s="4">
        <v>2</v>
      </c>
      <c r="D64" s="20" t="s">
        <v>4</v>
      </c>
      <c r="E64" s="1" t="s">
        <v>10</v>
      </c>
      <c r="F64" s="18" t="s">
        <v>130</v>
      </c>
      <c r="G64">
        <v>1</v>
      </c>
      <c r="H64">
        <v>1</v>
      </c>
      <c r="I64" s="2">
        <v>0.1</v>
      </c>
      <c r="J64" s="65">
        <v>2</v>
      </c>
      <c r="K64" s="50"/>
      <c r="L64" s="54"/>
      <c r="M64" s="55"/>
    </row>
    <row r="65" spans="2:13" ht="12.75">
      <c r="B65" s="23" t="s">
        <v>144</v>
      </c>
      <c r="C65" s="86">
        <v>4</v>
      </c>
      <c r="D65" s="20" t="s">
        <v>4</v>
      </c>
      <c r="E65" s="1" t="s">
        <v>10</v>
      </c>
      <c r="F65" s="18" t="s">
        <v>145</v>
      </c>
      <c r="G65">
        <v>1</v>
      </c>
      <c r="H65">
        <v>1</v>
      </c>
      <c r="I65" s="2">
        <v>0.13</v>
      </c>
      <c r="J65" s="65">
        <v>4</v>
      </c>
      <c r="K65" s="50"/>
      <c r="L65" s="54"/>
      <c r="M65" s="55"/>
    </row>
    <row r="66" spans="2:13" ht="12.75">
      <c r="B66" s="23" t="s">
        <v>131</v>
      </c>
      <c r="C66" s="4">
        <v>1</v>
      </c>
      <c r="D66" s="20" t="s">
        <v>4</v>
      </c>
      <c r="E66" s="1" t="s">
        <v>10</v>
      </c>
      <c r="F66" s="18" t="s">
        <v>132</v>
      </c>
      <c r="G66">
        <v>1</v>
      </c>
      <c r="H66">
        <v>1</v>
      </c>
      <c r="I66" s="2">
        <v>0.1</v>
      </c>
      <c r="J66" s="65">
        <v>1</v>
      </c>
      <c r="K66" s="50"/>
      <c r="L66" s="54"/>
      <c r="M66" s="55"/>
    </row>
    <row r="67" spans="2:13" ht="12.75">
      <c r="B67" s="23" t="s">
        <v>78</v>
      </c>
      <c r="C67" s="4">
        <v>3</v>
      </c>
      <c r="D67" s="20" t="s">
        <v>4</v>
      </c>
      <c r="E67" s="1" t="s">
        <v>10</v>
      </c>
      <c r="F67" s="18" t="s">
        <v>77</v>
      </c>
      <c r="G67">
        <v>1</v>
      </c>
      <c r="H67">
        <v>1</v>
      </c>
      <c r="I67" s="2">
        <v>0.1</v>
      </c>
      <c r="J67" s="65">
        <v>3</v>
      </c>
      <c r="K67" s="50"/>
      <c r="L67" s="54"/>
      <c r="M67" s="55"/>
    </row>
    <row r="68" spans="2:13" ht="12.75">
      <c r="B68" s="23" t="s">
        <v>3</v>
      </c>
      <c r="C68" s="4">
        <v>7</v>
      </c>
      <c r="D68" s="20" t="s">
        <v>4</v>
      </c>
      <c r="E68" s="1" t="s">
        <v>10</v>
      </c>
      <c r="F68" s="18" t="s">
        <v>34</v>
      </c>
      <c r="G68">
        <v>1</v>
      </c>
      <c r="H68">
        <v>1</v>
      </c>
      <c r="I68" s="2">
        <v>0.1</v>
      </c>
      <c r="J68" s="65">
        <v>7</v>
      </c>
      <c r="K68" s="50"/>
      <c r="L68" s="54"/>
      <c r="M68" s="55"/>
    </row>
    <row r="69" spans="2:13" ht="12.75">
      <c r="B69" s="23" t="s">
        <v>151</v>
      </c>
      <c r="C69" s="86">
        <v>1</v>
      </c>
      <c r="D69" s="20" t="s">
        <v>4</v>
      </c>
      <c r="E69" s="1" t="s">
        <v>10</v>
      </c>
      <c r="F69" s="18" t="s">
        <v>152</v>
      </c>
      <c r="G69">
        <v>1</v>
      </c>
      <c r="H69">
        <v>1</v>
      </c>
      <c r="I69" s="2">
        <v>0.13</v>
      </c>
      <c r="J69" s="65">
        <v>1</v>
      </c>
      <c r="K69" s="50"/>
      <c r="L69" s="54"/>
      <c r="M69" s="55"/>
    </row>
    <row r="70" spans="2:13" ht="12.75">
      <c r="B70" s="23" t="s">
        <v>90</v>
      </c>
      <c r="C70" s="4">
        <v>1</v>
      </c>
      <c r="D70" s="20" t="s">
        <v>4</v>
      </c>
      <c r="E70" s="1" t="s">
        <v>10</v>
      </c>
      <c r="F70" s="18" t="s">
        <v>91</v>
      </c>
      <c r="G70">
        <v>1</v>
      </c>
      <c r="H70">
        <v>1</v>
      </c>
      <c r="I70" s="2">
        <v>0.1</v>
      </c>
      <c r="J70" s="65">
        <v>1</v>
      </c>
      <c r="K70" s="50"/>
      <c r="L70" s="54"/>
      <c r="M70" s="55"/>
    </row>
    <row r="71" spans="2:13" ht="12.75">
      <c r="B71" s="23" t="s">
        <v>122</v>
      </c>
      <c r="C71" s="4">
        <v>2</v>
      </c>
      <c r="D71" s="20" t="s">
        <v>4</v>
      </c>
      <c r="E71" s="1" t="s">
        <v>10</v>
      </c>
      <c r="F71" s="18" t="s">
        <v>137</v>
      </c>
      <c r="G71">
        <v>1</v>
      </c>
      <c r="H71">
        <v>1</v>
      </c>
      <c r="I71" s="2">
        <v>0.1</v>
      </c>
      <c r="J71" s="65">
        <v>2</v>
      </c>
      <c r="K71" s="50"/>
      <c r="L71" s="54"/>
      <c r="M71" s="55"/>
    </row>
    <row r="72" spans="2:13" ht="12.75">
      <c r="B72" s="23" t="s">
        <v>92</v>
      </c>
      <c r="C72" s="86">
        <v>1</v>
      </c>
      <c r="D72" s="20" t="s">
        <v>4</v>
      </c>
      <c r="E72" s="1" t="s">
        <v>10</v>
      </c>
      <c r="F72" s="18" t="s">
        <v>93</v>
      </c>
      <c r="G72">
        <v>1</v>
      </c>
      <c r="H72">
        <v>1</v>
      </c>
      <c r="I72" s="2">
        <v>0.13</v>
      </c>
      <c r="J72" s="65">
        <v>1</v>
      </c>
      <c r="K72" s="50"/>
      <c r="L72" s="54"/>
      <c r="M72" s="55"/>
    </row>
    <row r="73" spans="2:13" ht="12.75">
      <c r="B73" s="23" t="s">
        <v>120</v>
      </c>
      <c r="C73" s="4">
        <v>4</v>
      </c>
      <c r="D73" s="20" t="s">
        <v>4</v>
      </c>
      <c r="E73" s="1" t="s">
        <v>10</v>
      </c>
      <c r="F73" s="18" t="s">
        <v>121</v>
      </c>
      <c r="G73">
        <v>1</v>
      </c>
      <c r="H73">
        <v>1</v>
      </c>
      <c r="I73" s="2">
        <v>0.1</v>
      </c>
      <c r="J73" s="65">
        <v>4</v>
      </c>
      <c r="K73" s="50"/>
      <c r="L73" s="54"/>
      <c r="M73" s="55"/>
    </row>
    <row r="74" spans="2:13" ht="12.75">
      <c r="B74" s="23" t="s">
        <v>89</v>
      </c>
      <c r="C74" s="86">
        <v>2</v>
      </c>
      <c r="D74" s="20" t="s">
        <v>4</v>
      </c>
      <c r="E74" s="1" t="s">
        <v>10</v>
      </c>
      <c r="F74" s="18" t="s">
        <v>88</v>
      </c>
      <c r="G74">
        <v>1</v>
      </c>
      <c r="H74">
        <v>1</v>
      </c>
      <c r="I74" s="2">
        <v>0.13</v>
      </c>
      <c r="J74" s="65">
        <v>2</v>
      </c>
      <c r="K74" s="50"/>
      <c r="L74" s="54"/>
      <c r="M74" s="55"/>
    </row>
    <row r="75" spans="2:13" ht="12.75">
      <c r="B75" s="23" t="s">
        <v>140</v>
      </c>
      <c r="C75" s="4">
        <v>1</v>
      </c>
      <c r="D75" s="20" t="s">
        <v>4</v>
      </c>
      <c r="E75" s="1" t="s">
        <v>10</v>
      </c>
      <c r="F75" s="18" t="s">
        <v>141</v>
      </c>
      <c r="G75">
        <v>1</v>
      </c>
      <c r="H75">
        <v>1</v>
      </c>
      <c r="I75" s="2">
        <v>0.1</v>
      </c>
      <c r="J75" s="49">
        <v>1</v>
      </c>
      <c r="K75" s="50"/>
      <c r="L75" s="54"/>
      <c r="M75" s="55"/>
    </row>
    <row r="76" spans="2:13" ht="12.75">
      <c r="B76" s="23" t="s">
        <v>192</v>
      </c>
      <c r="C76" s="86">
        <v>2</v>
      </c>
      <c r="D76" s="20" t="s">
        <v>4</v>
      </c>
      <c r="E76" s="1" t="s">
        <v>10</v>
      </c>
      <c r="F76" s="18" t="s">
        <v>150</v>
      </c>
      <c r="G76">
        <v>1</v>
      </c>
      <c r="H76">
        <v>1</v>
      </c>
      <c r="I76" s="2">
        <v>0.13</v>
      </c>
      <c r="J76" s="65">
        <v>2</v>
      </c>
      <c r="K76" s="50"/>
      <c r="L76" s="54"/>
      <c r="M76" s="55"/>
    </row>
    <row r="77" spans="2:13" ht="12.75">
      <c r="B77" s="23" t="s">
        <v>107</v>
      </c>
      <c r="C77" s="4">
        <v>1</v>
      </c>
      <c r="D77" s="20" t="s">
        <v>4</v>
      </c>
      <c r="E77" s="1" t="s">
        <v>10</v>
      </c>
      <c r="F77" s="18" t="s">
        <v>108</v>
      </c>
      <c r="G77">
        <v>1</v>
      </c>
      <c r="H77">
        <v>1</v>
      </c>
      <c r="I77" s="2">
        <v>0.1</v>
      </c>
      <c r="J77" s="49">
        <v>1</v>
      </c>
      <c r="K77" s="50"/>
      <c r="L77" s="54"/>
      <c r="M77" s="55"/>
    </row>
    <row r="78" spans="2:13" ht="12.75">
      <c r="B78" s="23" t="s">
        <v>103</v>
      </c>
      <c r="C78" s="4">
        <v>3</v>
      </c>
      <c r="D78" s="20" t="s">
        <v>4</v>
      </c>
      <c r="E78" s="1" t="s">
        <v>10</v>
      </c>
      <c r="F78" s="18" t="s">
        <v>104</v>
      </c>
      <c r="G78">
        <v>1</v>
      </c>
      <c r="H78">
        <v>1</v>
      </c>
      <c r="I78" s="2">
        <v>0.1</v>
      </c>
      <c r="J78" s="49">
        <v>3</v>
      </c>
      <c r="K78" s="50"/>
      <c r="L78" s="54"/>
      <c r="M78" s="55"/>
    </row>
    <row r="79" spans="2:13" ht="12.75">
      <c r="B79" s="23" t="s">
        <v>85</v>
      </c>
      <c r="C79" s="86">
        <v>3</v>
      </c>
      <c r="D79" s="20" t="s">
        <v>4</v>
      </c>
      <c r="E79" s="1" t="s">
        <v>10</v>
      </c>
      <c r="F79" s="18" t="s">
        <v>86</v>
      </c>
      <c r="G79">
        <v>1</v>
      </c>
      <c r="H79">
        <v>1</v>
      </c>
      <c r="I79" s="2">
        <v>0.13</v>
      </c>
      <c r="J79" s="49">
        <v>3</v>
      </c>
      <c r="K79" s="50"/>
      <c r="L79" s="54"/>
      <c r="M79" s="55"/>
    </row>
    <row r="80" spans="2:13" ht="12.75">
      <c r="B80" s="23" t="s">
        <v>146</v>
      </c>
      <c r="C80" s="86">
        <v>1</v>
      </c>
      <c r="D80" s="20" t="s">
        <v>4</v>
      </c>
      <c r="E80" s="1" t="s">
        <v>87</v>
      </c>
      <c r="F80" s="70" t="s">
        <v>147</v>
      </c>
      <c r="G80">
        <v>1</v>
      </c>
      <c r="H80">
        <v>1</v>
      </c>
      <c r="I80" s="2">
        <v>0.96</v>
      </c>
      <c r="J80" s="49">
        <v>1</v>
      </c>
      <c r="K80" s="50"/>
      <c r="L80" s="54"/>
      <c r="M80" s="55"/>
    </row>
    <row r="81" spans="2:13" ht="12.75">
      <c r="B81" s="23" t="s">
        <v>148</v>
      </c>
      <c r="C81" s="86">
        <v>1</v>
      </c>
      <c r="D81" s="20" t="s">
        <v>4</v>
      </c>
      <c r="E81" s="1" t="s">
        <v>87</v>
      </c>
      <c r="F81" s="70" t="s">
        <v>149</v>
      </c>
      <c r="G81">
        <v>1</v>
      </c>
      <c r="H81">
        <v>1</v>
      </c>
      <c r="I81" s="2">
        <v>0.96</v>
      </c>
      <c r="J81" s="49">
        <v>1</v>
      </c>
      <c r="K81" s="50"/>
      <c r="L81" s="54"/>
      <c r="M81" s="55"/>
    </row>
    <row r="82" spans="2:13" s="80" customFormat="1" ht="12.75">
      <c r="B82" s="23" t="s">
        <v>142</v>
      </c>
      <c r="C82" s="4">
        <v>1</v>
      </c>
      <c r="D82" s="20" t="s">
        <v>4</v>
      </c>
      <c r="E82" s="1" t="s">
        <v>10</v>
      </c>
      <c r="F82" s="18" t="s">
        <v>143</v>
      </c>
      <c r="G82">
        <v>1</v>
      </c>
      <c r="H82">
        <v>1</v>
      </c>
      <c r="I82" s="2">
        <v>0.1</v>
      </c>
      <c r="J82" s="65">
        <v>1</v>
      </c>
      <c r="K82" s="50"/>
      <c r="L82" s="81"/>
      <c r="M82" s="82"/>
    </row>
    <row r="83" spans="2:13" s="80" customFormat="1" ht="12.75">
      <c r="B83" s="23" t="s">
        <v>153</v>
      </c>
      <c r="C83" s="86">
        <v>1</v>
      </c>
      <c r="D83" s="20" t="s">
        <v>4</v>
      </c>
      <c r="E83" s="1" t="s">
        <v>10</v>
      </c>
      <c r="F83" s="18" t="s">
        <v>154</v>
      </c>
      <c r="G83">
        <v>1</v>
      </c>
      <c r="H83">
        <v>1</v>
      </c>
      <c r="I83" s="2">
        <v>0.13</v>
      </c>
      <c r="J83" s="65">
        <v>1</v>
      </c>
      <c r="K83" s="50"/>
      <c r="L83" s="81"/>
      <c r="M83" s="82"/>
    </row>
    <row r="84" spans="2:13" s="80" customFormat="1" ht="12.75">
      <c r="B84" s="23" t="s">
        <v>134</v>
      </c>
      <c r="C84" s="4">
        <v>1</v>
      </c>
      <c r="D84" s="20" t="s">
        <v>4</v>
      </c>
      <c r="E84" s="1" t="s">
        <v>10</v>
      </c>
      <c r="F84" s="18" t="s">
        <v>135</v>
      </c>
      <c r="G84">
        <v>1</v>
      </c>
      <c r="H84">
        <v>1</v>
      </c>
      <c r="I84" s="2">
        <v>0.1</v>
      </c>
      <c r="J84" s="65">
        <v>1</v>
      </c>
      <c r="K84" s="50"/>
      <c r="L84" s="81"/>
      <c r="M84" s="82"/>
    </row>
    <row r="85" spans="2:13" s="80" customFormat="1" ht="12.75">
      <c r="B85" s="23" t="s">
        <v>133</v>
      </c>
      <c r="C85" s="4">
        <v>1</v>
      </c>
      <c r="D85" s="20" t="s">
        <v>4</v>
      </c>
      <c r="E85" s="1" t="s">
        <v>10</v>
      </c>
      <c r="F85" s="18" t="s">
        <v>136</v>
      </c>
      <c r="G85">
        <v>1</v>
      </c>
      <c r="H85">
        <v>1</v>
      </c>
      <c r="I85" s="2">
        <v>0.1</v>
      </c>
      <c r="J85" s="65">
        <v>1</v>
      </c>
      <c r="K85" s="50"/>
      <c r="L85" s="81"/>
      <c r="M85" s="82"/>
    </row>
    <row r="86" spans="2:13" s="80" customFormat="1" ht="12.75">
      <c r="B86" s="23" t="s">
        <v>105</v>
      </c>
      <c r="C86" s="86">
        <v>1</v>
      </c>
      <c r="D86" s="20" t="s">
        <v>4</v>
      </c>
      <c r="E86" s="1" t="s">
        <v>10</v>
      </c>
      <c r="F86" s="18" t="s">
        <v>106</v>
      </c>
      <c r="G86">
        <v>1</v>
      </c>
      <c r="H86">
        <v>1</v>
      </c>
      <c r="I86" s="2">
        <v>0.13</v>
      </c>
      <c r="J86" s="65">
        <v>1</v>
      </c>
      <c r="K86" s="50"/>
      <c r="L86" s="81"/>
      <c r="M86" s="82"/>
    </row>
    <row r="87" spans="2:13" ht="12.75">
      <c r="B87" s="23" t="s">
        <v>123</v>
      </c>
      <c r="C87" s="4">
        <v>2</v>
      </c>
      <c r="D87" s="20" t="s">
        <v>4</v>
      </c>
      <c r="E87" s="1" t="s">
        <v>10</v>
      </c>
      <c r="F87" s="18" t="s">
        <v>124</v>
      </c>
      <c r="G87">
        <v>1</v>
      </c>
      <c r="H87">
        <v>1</v>
      </c>
      <c r="I87" s="2">
        <v>0.1</v>
      </c>
      <c r="J87" s="49">
        <v>2</v>
      </c>
      <c r="K87" s="50"/>
      <c r="L87" s="54"/>
      <c r="M87" s="55"/>
    </row>
    <row r="88" spans="2:13" ht="12.75">
      <c r="B88" s="23" t="s">
        <v>125</v>
      </c>
      <c r="C88" s="86">
        <v>1</v>
      </c>
      <c r="D88" s="20" t="s">
        <v>4</v>
      </c>
      <c r="E88" s="1" t="s">
        <v>10</v>
      </c>
      <c r="F88" s="18" t="s">
        <v>126</v>
      </c>
      <c r="G88">
        <v>1</v>
      </c>
      <c r="H88">
        <v>1</v>
      </c>
      <c r="I88" s="2">
        <v>0.13</v>
      </c>
      <c r="J88" s="49">
        <v>1</v>
      </c>
      <c r="K88" s="50"/>
      <c r="L88" s="54"/>
      <c r="M88" s="55"/>
    </row>
    <row r="89" spans="2:13" ht="12.75">
      <c r="B89" s="23" t="s">
        <v>127</v>
      </c>
      <c r="C89" s="4">
        <v>2</v>
      </c>
      <c r="D89" s="20" t="s">
        <v>4</v>
      </c>
      <c r="E89" s="1" t="s">
        <v>10</v>
      </c>
      <c r="F89" s="18" t="s">
        <v>128</v>
      </c>
      <c r="G89">
        <v>1</v>
      </c>
      <c r="H89">
        <v>1</v>
      </c>
      <c r="I89" s="2">
        <v>0.1</v>
      </c>
      <c r="J89" s="49">
        <v>2</v>
      </c>
      <c r="K89" s="50"/>
      <c r="L89" s="54"/>
      <c r="M89" s="55"/>
    </row>
    <row r="90" spans="2:13" ht="12.75">
      <c r="B90" s="23" t="s">
        <v>188</v>
      </c>
      <c r="C90" s="86">
        <v>1</v>
      </c>
      <c r="D90" s="20" t="s">
        <v>4</v>
      </c>
      <c r="E90" s="1" t="s">
        <v>190</v>
      </c>
      <c r="F90" s="70" t="s">
        <v>189</v>
      </c>
      <c r="G90">
        <v>1</v>
      </c>
      <c r="H90">
        <v>1</v>
      </c>
      <c r="I90" s="2">
        <v>0.32</v>
      </c>
      <c r="J90" s="49">
        <v>1</v>
      </c>
      <c r="K90" s="50"/>
      <c r="L90" s="54"/>
      <c r="M90" s="55"/>
    </row>
    <row r="91" spans="2:12" s="4" customFormat="1" ht="12.75">
      <c r="B91" s="3" t="s">
        <v>8</v>
      </c>
      <c r="D91" s="21"/>
      <c r="E91" s="5"/>
      <c r="F91" s="18"/>
      <c r="I91" s="6"/>
      <c r="J91" s="28"/>
      <c r="K91" s="7"/>
      <c r="L91" s="15"/>
    </row>
    <row r="92" spans="2:12" s="9" customFormat="1" ht="12.75">
      <c r="B92" s="8" t="s">
        <v>14</v>
      </c>
      <c r="D92" s="22"/>
      <c r="E92" s="10"/>
      <c r="F92" s="19"/>
      <c r="I92" s="11"/>
      <c r="K92" s="12"/>
      <c r="L92" s="16"/>
    </row>
    <row r="93" spans="2:12" s="23" customFormat="1" ht="12.75">
      <c r="B93" s="39"/>
      <c r="D93" s="40"/>
      <c r="E93" s="41"/>
      <c r="F93" s="42"/>
      <c r="I93" s="24"/>
      <c r="K93" s="36"/>
      <c r="L93" s="37"/>
    </row>
    <row r="94" spans="2:12" s="4" customFormat="1" ht="12.75">
      <c r="B94" s="3" t="s">
        <v>185</v>
      </c>
      <c r="D94" s="21"/>
      <c r="E94" s="5"/>
      <c r="F94" s="18"/>
      <c r="I94" s="6"/>
      <c r="J94" s="28"/>
      <c r="K94" s="6"/>
      <c r="L94" s="15"/>
    </row>
    <row r="95" spans="2:13" ht="12.75">
      <c r="B95" s="47" t="s">
        <v>248</v>
      </c>
      <c r="C95" s="4">
        <v>1</v>
      </c>
      <c r="D95" s="20" t="s">
        <v>4</v>
      </c>
      <c r="E95" s="1" t="s">
        <v>191</v>
      </c>
      <c r="F95" s="110" t="s">
        <v>247</v>
      </c>
      <c r="G95">
        <v>1</v>
      </c>
      <c r="H95">
        <v>1</v>
      </c>
      <c r="I95" s="2">
        <v>0.85</v>
      </c>
      <c r="J95" s="65">
        <v>1</v>
      </c>
      <c r="K95" s="50">
        <f>PRODUCT(I95,J95)</f>
        <v>0.85</v>
      </c>
      <c r="L95" s="54"/>
      <c r="M95" s="30"/>
    </row>
    <row r="96" spans="2:13" ht="12.75">
      <c r="B96" s="108" t="s">
        <v>215</v>
      </c>
      <c r="C96" s="4">
        <v>1</v>
      </c>
      <c r="D96" s="20" t="s">
        <v>98</v>
      </c>
      <c r="E96" s="1" t="s">
        <v>183</v>
      </c>
      <c r="F96" s="4" t="s">
        <v>99</v>
      </c>
      <c r="G96">
        <v>1</v>
      </c>
      <c r="H96">
        <v>1</v>
      </c>
      <c r="I96" s="107" t="s">
        <v>22</v>
      </c>
      <c r="J96" s="109" t="s">
        <v>22</v>
      </c>
      <c r="K96" s="62" t="s">
        <v>22</v>
      </c>
      <c r="L96" s="37" t="s">
        <v>100</v>
      </c>
      <c r="M96" s="30"/>
    </row>
    <row r="97" spans="2:13" ht="12.75">
      <c r="B97" s="103" t="s">
        <v>250</v>
      </c>
      <c r="C97" s="4"/>
      <c r="D97" s="58" t="s">
        <v>4</v>
      </c>
      <c r="E97" s="106" t="s">
        <v>216</v>
      </c>
      <c r="F97" s="104" t="s">
        <v>214</v>
      </c>
      <c r="G97">
        <v>1</v>
      </c>
      <c r="H97">
        <v>1</v>
      </c>
      <c r="I97" s="2">
        <v>2.06</v>
      </c>
      <c r="J97" s="65">
        <v>1</v>
      </c>
      <c r="K97" s="50">
        <f>PRODUCT(I97,J97)</f>
        <v>2.06</v>
      </c>
      <c r="L97" s="37"/>
      <c r="M97" s="30"/>
    </row>
    <row r="98" spans="2:12" s="23" customFormat="1" ht="66">
      <c r="B98" s="99" t="s">
        <v>162</v>
      </c>
      <c r="C98" s="4">
        <v>1</v>
      </c>
      <c r="D98" s="40" t="s">
        <v>63</v>
      </c>
      <c r="E98" s="41"/>
      <c r="F98" s="18" t="s">
        <v>80</v>
      </c>
      <c r="G98" s="23">
        <v>1</v>
      </c>
      <c r="H98" s="23">
        <v>1</v>
      </c>
      <c r="I98" s="24">
        <v>79</v>
      </c>
      <c r="J98" s="61" t="s">
        <v>22</v>
      </c>
      <c r="K98" s="62" t="s">
        <v>22</v>
      </c>
      <c r="L98" s="37"/>
    </row>
    <row r="99" spans="1:12" s="94" customFormat="1" ht="39">
      <c r="A99" s="94" t="s">
        <v>249</v>
      </c>
      <c r="B99" s="101" t="s">
        <v>198</v>
      </c>
      <c r="C99" s="90">
        <v>1</v>
      </c>
      <c r="D99" s="91" t="s">
        <v>276</v>
      </c>
      <c r="E99" s="92"/>
      <c r="F99" s="93"/>
      <c r="I99" s="95"/>
      <c r="J99" s="96"/>
      <c r="K99" s="97"/>
      <c r="L99" s="98" t="s">
        <v>199</v>
      </c>
    </row>
    <row r="100" spans="1:12" s="94" customFormat="1" ht="12.75">
      <c r="A100" s="94" t="s">
        <v>249</v>
      </c>
      <c r="B100" s="101" t="s">
        <v>253</v>
      </c>
      <c r="C100" s="90">
        <v>1</v>
      </c>
      <c r="D100" s="91"/>
      <c r="E100" s="100" t="s">
        <v>201</v>
      </c>
      <c r="F100" s="93"/>
      <c r="I100" s="95">
        <v>8.27</v>
      </c>
      <c r="J100" s="96"/>
      <c r="K100" s="97"/>
      <c r="L100" s="98" t="s">
        <v>200</v>
      </c>
    </row>
    <row r="101" spans="1:12" s="94" customFormat="1" ht="26.25">
      <c r="A101" s="94" t="s">
        <v>249</v>
      </c>
      <c r="B101" s="101" t="s">
        <v>204</v>
      </c>
      <c r="C101" s="90">
        <v>1</v>
      </c>
      <c r="D101" s="102" t="s">
        <v>205</v>
      </c>
      <c r="E101" s="100" t="s">
        <v>202</v>
      </c>
      <c r="F101" s="93" t="s">
        <v>203</v>
      </c>
      <c r="I101" s="95">
        <v>2.35</v>
      </c>
      <c r="J101" s="96"/>
      <c r="K101" s="97"/>
      <c r="L101" s="98"/>
    </row>
    <row r="102" spans="2:12" s="94" customFormat="1" ht="12.75">
      <c r="B102" s="105" t="s">
        <v>254</v>
      </c>
      <c r="C102" s="90">
        <v>1</v>
      </c>
      <c r="D102" s="102" t="s">
        <v>4</v>
      </c>
      <c r="E102" s="100" t="s">
        <v>207</v>
      </c>
      <c r="F102" s="104" t="s">
        <v>206</v>
      </c>
      <c r="I102" s="95">
        <v>0.76</v>
      </c>
      <c r="J102" s="96"/>
      <c r="K102" s="97"/>
      <c r="L102" s="98"/>
    </row>
    <row r="103" spans="2:12" s="94" customFormat="1" ht="12.75">
      <c r="B103" s="105" t="s">
        <v>208</v>
      </c>
      <c r="C103" s="90">
        <v>2</v>
      </c>
      <c r="D103" s="102" t="s">
        <v>210</v>
      </c>
      <c r="E103" s="100" t="s">
        <v>211</v>
      </c>
      <c r="F103" s="104" t="s">
        <v>208</v>
      </c>
      <c r="I103" s="95">
        <v>2.59</v>
      </c>
      <c r="J103" s="96"/>
      <c r="K103" s="97"/>
      <c r="L103" s="98" t="s">
        <v>209</v>
      </c>
    </row>
    <row r="104" spans="2:12" s="94" customFormat="1" ht="26.25">
      <c r="B104" s="105" t="s">
        <v>255</v>
      </c>
      <c r="C104" s="90"/>
      <c r="D104" s="102" t="s">
        <v>4</v>
      </c>
      <c r="E104" s="100"/>
      <c r="F104" s="104" t="s">
        <v>212</v>
      </c>
      <c r="I104" s="95">
        <v>2.7</v>
      </c>
      <c r="J104" s="96"/>
      <c r="K104" s="97"/>
      <c r="L104" s="98" t="s">
        <v>213</v>
      </c>
    </row>
    <row r="105" spans="2:12" s="23" customFormat="1" ht="12.75">
      <c r="B105" s="74" t="s">
        <v>158</v>
      </c>
      <c r="C105" s="4">
        <v>3</v>
      </c>
      <c r="D105" s="40" t="s">
        <v>4</v>
      </c>
      <c r="E105" s="1" t="s">
        <v>156</v>
      </c>
      <c r="F105" s="70" t="s">
        <v>159</v>
      </c>
      <c r="G105" s="23">
        <v>1</v>
      </c>
      <c r="H105" s="23">
        <v>1</v>
      </c>
      <c r="I105" s="24">
        <v>0.51</v>
      </c>
      <c r="J105" s="49">
        <v>3</v>
      </c>
      <c r="K105" s="62">
        <f>PRODUCT(I105,J105)</f>
        <v>1.53</v>
      </c>
      <c r="L105" s="54"/>
    </row>
    <row r="106" spans="2:12" s="23" customFormat="1" ht="12.75">
      <c r="B106" s="74" t="s">
        <v>155</v>
      </c>
      <c r="C106" s="4">
        <v>2</v>
      </c>
      <c r="D106" s="40" t="s">
        <v>4</v>
      </c>
      <c r="E106" s="1" t="s">
        <v>156</v>
      </c>
      <c r="F106" s="70" t="s">
        <v>157</v>
      </c>
      <c r="G106" s="23">
        <v>1</v>
      </c>
      <c r="H106" s="23">
        <v>1</v>
      </c>
      <c r="I106" s="24">
        <v>0.39</v>
      </c>
      <c r="J106" s="49">
        <v>2</v>
      </c>
      <c r="K106" s="62">
        <f>PRODUCT(I106,J106)</f>
        <v>0.78</v>
      </c>
      <c r="L106" s="54"/>
    </row>
    <row r="107" spans="2:13" ht="12.75">
      <c r="B107" s="48" t="s">
        <v>256</v>
      </c>
      <c r="C107" s="4">
        <v>1</v>
      </c>
      <c r="D107" s="20" t="s">
        <v>4</v>
      </c>
      <c r="E107" s="1" t="s">
        <v>160</v>
      </c>
      <c r="F107" s="70" t="s">
        <v>161</v>
      </c>
      <c r="G107">
        <v>1</v>
      </c>
      <c r="H107">
        <v>1</v>
      </c>
      <c r="I107" s="2">
        <v>0.37</v>
      </c>
      <c r="J107" s="49">
        <v>1</v>
      </c>
      <c r="K107" s="50">
        <f>PRODUCT(I107,J107)</f>
        <v>0.37</v>
      </c>
      <c r="L107" s="54"/>
      <c r="M107" s="30"/>
    </row>
    <row r="108" spans="2:13" ht="12.75">
      <c r="B108" s="48" t="s">
        <v>163</v>
      </c>
      <c r="C108" s="4">
        <v>1</v>
      </c>
      <c r="D108" s="20" t="s">
        <v>4</v>
      </c>
      <c r="E108" s="1" t="s">
        <v>160</v>
      </c>
      <c r="F108" s="70" t="s">
        <v>164</v>
      </c>
      <c r="G108">
        <v>1</v>
      </c>
      <c r="H108">
        <v>1</v>
      </c>
      <c r="I108" s="2">
        <v>0.44</v>
      </c>
      <c r="J108" s="49">
        <v>1</v>
      </c>
      <c r="K108" s="50">
        <f>PRODUCT(I108,J108)</f>
        <v>0.44</v>
      </c>
      <c r="L108" s="26"/>
      <c r="M108" s="30"/>
    </row>
    <row r="109" spans="2:13" s="112" customFormat="1" ht="12.75">
      <c r="B109" s="119" t="s">
        <v>242</v>
      </c>
      <c r="D109" s="113"/>
      <c r="E109" s="114"/>
      <c r="F109" s="120"/>
      <c r="I109" s="115"/>
      <c r="J109" s="116"/>
      <c r="K109" s="115"/>
      <c r="L109" s="117"/>
      <c r="M109" s="118"/>
    </row>
    <row r="110" spans="2:13" ht="12.75">
      <c r="B110" s="48" t="s">
        <v>243</v>
      </c>
      <c r="C110" s="4">
        <v>1</v>
      </c>
      <c r="D110" s="58" t="s">
        <v>4</v>
      </c>
      <c r="E110" s="106" t="s">
        <v>259</v>
      </c>
      <c r="F110" s="104" t="s">
        <v>258</v>
      </c>
      <c r="I110" s="2">
        <v>1.26</v>
      </c>
      <c r="J110" s="49">
        <v>1</v>
      </c>
      <c r="K110" s="50">
        <f>PRODUCT(I110,J110)</f>
        <v>1.26</v>
      </c>
      <c r="L110" s="26"/>
      <c r="M110" s="30"/>
    </row>
    <row r="111" spans="2:13" ht="12.75">
      <c r="B111" s="48" t="s">
        <v>244</v>
      </c>
      <c r="C111" s="4">
        <v>2</v>
      </c>
      <c r="E111" s="103"/>
      <c r="F111" s="104" t="s">
        <v>257</v>
      </c>
      <c r="I111" s="2">
        <v>1.7</v>
      </c>
      <c r="J111" s="49">
        <v>2</v>
      </c>
      <c r="K111" s="50">
        <f>PRODUCT(I111,J111)</f>
        <v>3.4</v>
      </c>
      <c r="L111" s="26"/>
      <c r="M111" s="30"/>
    </row>
    <row r="112" spans="2:13" ht="12.75">
      <c r="B112" s="48" t="s">
        <v>245</v>
      </c>
      <c r="C112" s="4">
        <v>4</v>
      </c>
      <c r="F112" s="104" t="s">
        <v>246</v>
      </c>
      <c r="I112" s="2">
        <v>0.75</v>
      </c>
      <c r="J112" s="49">
        <v>4</v>
      </c>
      <c r="K112" s="50">
        <f>PRODUCT(I112,J112)</f>
        <v>3</v>
      </c>
      <c r="L112" s="26"/>
      <c r="M112" s="30"/>
    </row>
    <row r="113" spans="2:12" s="25" customFormat="1" ht="12.75">
      <c r="B113" s="46" t="s">
        <v>0</v>
      </c>
      <c r="D113" s="31"/>
      <c r="E113" s="32"/>
      <c r="F113" s="33"/>
      <c r="I113" s="34"/>
      <c r="K113" s="34"/>
      <c r="L113" s="30"/>
    </row>
    <row r="114" spans="2:13" ht="12.75">
      <c r="B114" s="47" t="s">
        <v>19</v>
      </c>
      <c r="C114" s="4">
        <v>6</v>
      </c>
      <c r="D114" s="20" t="s">
        <v>4</v>
      </c>
      <c r="E114" s="1" t="s">
        <v>32</v>
      </c>
      <c r="F114" s="4" t="s">
        <v>20</v>
      </c>
      <c r="G114">
        <v>1</v>
      </c>
      <c r="H114">
        <v>1</v>
      </c>
      <c r="I114" s="2">
        <v>0.14</v>
      </c>
      <c r="J114" s="65">
        <v>6</v>
      </c>
      <c r="K114" s="50">
        <f>PRODUCT(I114,J114)</f>
        <v>0.8400000000000001</v>
      </c>
      <c r="L114" s="15"/>
      <c r="M114" s="30"/>
    </row>
    <row r="115" spans="2:12" s="4" customFormat="1" ht="12.75">
      <c r="B115" s="3" t="s">
        <v>58</v>
      </c>
      <c r="D115" s="21"/>
      <c r="E115" s="5"/>
      <c r="F115" s="18"/>
      <c r="I115" s="6"/>
      <c r="K115" s="7">
        <f>SUM(K95:K114)</f>
        <v>14.530000000000001</v>
      </c>
      <c r="L115" s="16"/>
    </row>
    <row r="116" spans="2:12" s="9" customFormat="1" ht="12.75">
      <c r="B116" s="8" t="s">
        <v>14</v>
      </c>
      <c r="D116" s="22"/>
      <c r="E116" s="10"/>
      <c r="F116" s="19"/>
      <c r="I116" s="11"/>
      <c r="K116" s="12">
        <f>SUM(K17,K54,K115)</f>
        <v>30.970000000000006</v>
      </c>
      <c r="L116" s="37"/>
    </row>
    <row r="117" spans="2:12" s="23" customFormat="1" ht="12.75">
      <c r="B117" s="39"/>
      <c r="D117" s="40"/>
      <c r="E117" s="41"/>
      <c r="F117" s="85"/>
      <c r="I117" s="24"/>
      <c r="J117" s="52"/>
      <c r="K117" s="36"/>
      <c r="L117" s="15"/>
    </row>
    <row r="118" spans="2:12" s="4" customFormat="1" ht="12.75">
      <c r="B118" s="3" t="s">
        <v>6</v>
      </c>
      <c r="D118" s="21"/>
      <c r="E118" s="5"/>
      <c r="F118" s="18"/>
      <c r="I118" s="6"/>
      <c r="J118" s="28"/>
      <c r="K118" s="7"/>
      <c r="L118" s="63"/>
    </row>
    <row r="119" spans="2:13" s="43" customFormat="1" ht="12.75">
      <c r="B119" s="48" t="s">
        <v>37</v>
      </c>
      <c r="C119" s="87">
        <v>3</v>
      </c>
      <c r="D119" s="58" t="s">
        <v>4</v>
      </c>
      <c r="E119" s="59" t="s">
        <v>38</v>
      </c>
      <c r="F119" s="104" t="s">
        <v>260</v>
      </c>
      <c r="G119" s="43">
        <v>1</v>
      </c>
      <c r="H119" s="43">
        <v>1</v>
      </c>
      <c r="I119" s="60">
        <v>0.1</v>
      </c>
      <c r="J119" s="61">
        <v>3</v>
      </c>
      <c r="K119" s="62">
        <f>PRODUCT(I119,J119)</f>
        <v>0.30000000000000004</v>
      </c>
      <c r="L119" s="53"/>
      <c r="M119" s="38"/>
    </row>
    <row r="120" spans="2:13" ht="12.75">
      <c r="B120" s="64" t="s">
        <v>49</v>
      </c>
      <c r="C120" s="15">
        <v>1</v>
      </c>
      <c r="D120" s="20" t="s">
        <v>4</v>
      </c>
      <c r="E120" s="41" t="s">
        <v>50</v>
      </c>
      <c r="F120" s="70" t="s">
        <v>48</v>
      </c>
      <c r="G120" s="23">
        <v>1</v>
      </c>
      <c r="H120" s="23">
        <v>1</v>
      </c>
      <c r="I120" s="24">
        <v>0.21</v>
      </c>
      <c r="J120" s="65">
        <v>1</v>
      </c>
      <c r="K120" s="62">
        <f>PRODUCT(I120,J120)</f>
        <v>0.21</v>
      </c>
      <c r="L120" s="15"/>
      <c r="M120" s="30"/>
    </row>
    <row r="121" spans="2:13" ht="12.75">
      <c r="B121" s="64"/>
      <c r="C121" s="15"/>
      <c r="E121" s="41"/>
      <c r="F121" s="70"/>
      <c r="G121" s="23"/>
      <c r="H121" s="23"/>
      <c r="I121" s="24"/>
      <c r="J121" s="65"/>
      <c r="K121" s="62"/>
      <c r="L121" s="15"/>
      <c r="M121" s="30"/>
    </row>
    <row r="122" spans="2:13" ht="12.75">
      <c r="B122" s="64" t="s">
        <v>165</v>
      </c>
      <c r="C122" s="4">
        <v>3</v>
      </c>
      <c r="D122" s="40" t="s">
        <v>4</v>
      </c>
      <c r="E122" s="20" t="s">
        <v>109</v>
      </c>
      <c r="F122" s="123" t="s">
        <v>261</v>
      </c>
      <c r="G122" s="57">
        <v>1</v>
      </c>
      <c r="H122" s="23">
        <v>1</v>
      </c>
      <c r="I122" s="83">
        <v>3.53</v>
      </c>
      <c r="J122" s="65">
        <v>3</v>
      </c>
      <c r="K122" s="62">
        <f>PRODUCT(I122,J122)</f>
        <v>10.59</v>
      </c>
      <c r="L122" s="84">
        <v>12.87</v>
      </c>
      <c r="M122" s="30" t="s">
        <v>166</v>
      </c>
    </row>
    <row r="123" spans="2:12" s="4" customFormat="1" ht="12.75">
      <c r="B123" s="3" t="s">
        <v>23</v>
      </c>
      <c r="D123" s="21"/>
      <c r="E123" s="5"/>
      <c r="F123" s="18"/>
      <c r="I123" s="6"/>
      <c r="K123" s="7">
        <f>SUM(K119:K122)</f>
        <v>11.1</v>
      </c>
      <c r="L123" s="16"/>
    </row>
    <row r="124" spans="2:12" s="9" customFormat="1" ht="12.75">
      <c r="B124" s="8" t="s">
        <v>14</v>
      </c>
      <c r="D124" s="22"/>
      <c r="E124" s="10"/>
      <c r="F124" s="19"/>
      <c r="I124" s="11"/>
      <c r="K124" s="12">
        <f>SUM(K17,K54,K115,K123)</f>
        <v>42.07000000000001</v>
      </c>
      <c r="L124" s="53"/>
    </row>
    <row r="125" spans="2:13" s="23" customFormat="1" ht="12.75">
      <c r="B125" s="57"/>
      <c r="C125" s="37"/>
      <c r="D125" s="40"/>
      <c r="E125" s="41"/>
      <c r="F125" s="57"/>
      <c r="I125" s="24"/>
      <c r="J125" s="61"/>
      <c r="K125" s="62"/>
      <c r="L125" s="15"/>
      <c r="M125" s="38"/>
    </row>
    <row r="126" spans="2:12" s="4" customFormat="1" ht="12.75">
      <c r="B126" s="3" t="s">
        <v>79</v>
      </c>
      <c r="D126" s="21"/>
      <c r="E126" s="5"/>
      <c r="F126" s="18"/>
      <c r="I126" s="6"/>
      <c r="J126" s="28"/>
      <c r="K126" s="7"/>
      <c r="L126" s="64"/>
    </row>
    <row r="127" spans="2:19" s="23" customFormat="1" ht="39">
      <c r="B127" s="75" t="s">
        <v>95</v>
      </c>
      <c r="C127" s="4">
        <v>3</v>
      </c>
      <c r="D127" s="20" t="s">
        <v>63</v>
      </c>
      <c r="E127" s="41"/>
      <c r="F127" s="18"/>
      <c r="G127" s="23">
        <v>1</v>
      </c>
      <c r="H127" s="23">
        <v>1</v>
      </c>
      <c r="I127" s="24">
        <v>15</v>
      </c>
      <c r="J127" s="61" t="s">
        <v>22</v>
      </c>
      <c r="K127" s="62" t="s">
        <v>22</v>
      </c>
      <c r="L127" s="57"/>
      <c r="M127" s="37"/>
      <c r="N127" s="20"/>
      <c r="O127" s="41"/>
      <c r="P127" s="45"/>
      <c r="S127" s="24"/>
    </row>
    <row r="128" spans="2:19" s="23" customFormat="1" ht="12.75">
      <c r="B128" s="76" t="s">
        <v>112</v>
      </c>
      <c r="C128" s="23">
        <v>5</v>
      </c>
      <c r="D128" s="40" t="s">
        <v>4</v>
      </c>
      <c r="E128" s="41" t="s">
        <v>28</v>
      </c>
      <c r="F128" s="18" t="s">
        <v>94</v>
      </c>
      <c r="G128" s="23">
        <v>1</v>
      </c>
      <c r="H128" s="23">
        <v>1</v>
      </c>
      <c r="I128" s="24">
        <v>18.08</v>
      </c>
      <c r="J128" s="78" t="s">
        <v>173</v>
      </c>
      <c r="K128" s="79"/>
      <c r="L128" s="64"/>
      <c r="M128" s="37"/>
      <c r="N128" s="40"/>
      <c r="O128" s="41"/>
      <c r="P128" s="57"/>
      <c r="S128" s="24"/>
    </row>
    <row r="129" spans="2:19" s="23" customFormat="1" ht="12.75">
      <c r="B129" s="124" t="s">
        <v>112</v>
      </c>
      <c r="C129" s="23">
        <v>2</v>
      </c>
      <c r="D129" s="40"/>
      <c r="E129" s="41"/>
      <c r="F129" s="18"/>
      <c r="I129" s="24">
        <v>18.08</v>
      </c>
      <c r="J129" s="78">
        <v>2</v>
      </c>
      <c r="K129" s="62">
        <f>PRODUCT(I129,J129)</f>
        <v>36.16</v>
      </c>
      <c r="L129" s="64" t="s">
        <v>262</v>
      </c>
      <c r="M129" s="37"/>
      <c r="N129" s="40"/>
      <c r="O129" s="41"/>
      <c r="P129" s="57"/>
      <c r="S129" s="24"/>
    </row>
    <row r="130" spans="2:19" s="23" customFormat="1" ht="12.75">
      <c r="B130" s="47" t="s">
        <v>111</v>
      </c>
      <c r="C130" s="4">
        <v>1</v>
      </c>
      <c r="D130" s="20" t="s">
        <v>4</v>
      </c>
      <c r="E130" s="41" t="s">
        <v>29</v>
      </c>
      <c r="F130" s="70" t="s">
        <v>110</v>
      </c>
      <c r="G130" s="23">
        <v>1</v>
      </c>
      <c r="H130" s="23">
        <v>1</v>
      </c>
      <c r="I130" s="24">
        <v>8.08</v>
      </c>
      <c r="J130" s="61" t="s">
        <v>22</v>
      </c>
      <c r="K130" s="62" t="s">
        <v>22</v>
      </c>
      <c r="L130" s="64"/>
      <c r="M130" s="37"/>
      <c r="N130" s="40"/>
      <c r="O130" s="41"/>
      <c r="P130" s="57"/>
      <c r="S130" s="24"/>
    </row>
    <row r="131" spans="2:19" s="23" customFormat="1" ht="12.75">
      <c r="B131" s="125"/>
      <c r="C131" s="4">
        <v>4</v>
      </c>
      <c r="D131" s="20"/>
      <c r="E131" s="41"/>
      <c r="F131" s="104" t="s">
        <v>263</v>
      </c>
      <c r="I131" s="24">
        <v>5.04</v>
      </c>
      <c r="J131" s="78">
        <v>4</v>
      </c>
      <c r="K131" s="62">
        <f>PRODUCT(I131,J131)</f>
        <v>20.16</v>
      </c>
      <c r="L131" s="64" t="s">
        <v>264</v>
      </c>
      <c r="M131" s="37"/>
      <c r="N131" s="40"/>
      <c r="O131" s="41"/>
      <c r="P131" s="57"/>
      <c r="S131" s="24"/>
    </row>
    <row r="132" spans="2:19" s="23" customFormat="1" ht="12.75">
      <c r="B132" s="47" t="s">
        <v>169</v>
      </c>
      <c r="C132" s="4">
        <v>1</v>
      </c>
      <c r="D132" s="20" t="s">
        <v>4</v>
      </c>
      <c r="E132" s="41" t="s">
        <v>29</v>
      </c>
      <c r="F132" s="4" t="s">
        <v>168</v>
      </c>
      <c r="G132" s="23">
        <v>1</v>
      </c>
      <c r="H132" s="23">
        <v>1</v>
      </c>
      <c r="I132" s="24">
        <v>2.2</v>
      </c>
      <c r="J132" s="65">
        <v>1</v>
      </c>
      <c r="K132" s="62">
        <f>PRODUCT(I132,J132)</f>
        <v>2.2</v>
      </c>
      <c r="L132" s="47" t="s">
        <v>167</v>
      </c>
      <c r="M132" s="37"/>
      <c r="N132" s="20"/>
      <c r="O132" s="41"/>
      <c r="P132" s="45"/>
      <c r="S132" s="24"/>
    </row>
    <row r="133" spans="2:19" s="23" customFormat="1" ht="12.75">
      <c r="B133" s="47" t="s">
        <v>170</v>
      </c>
      <c r="C133" s="4">
        <v>1</v>
      </c>
      <c r="D133" s="20" t="s">
        <v>4</v>
      </c>
      <c r="E133" s="41" t="s">
        <v>29</v>
      </c>
      <c r="F133" s="89" t="s">
        <v>171</v>
      </c>
      <c r="G133" s="23">
        <v>1</v>
      </c>
      <c r="H133" s="23">
        <v>1</v>
      </c>
      <c r="I133" s="24">
        <v>1.6</v>
      </c>
      <c r="J133" s="65">
        <v>1</v>
      </c>
      <c r="K133" s="62">
        <f>PRODUCT(I133,J133)</f>
        <v>1.6</v>
      </c>
      <c r="L133" s="15"/>
      <c r="M133"/>
      <c r="N133" s="20"/>
      <c r="O133" s="1"/>
      <c r="P133"/>
      <c r="Q133"/>
      <c r="R133"/>
      <c r="S133" s="2"/>
    </row>
    <row r="134" spans="2:12" s="4" customFormat="1" ht="12.75">
      <c r="B134" s="3" t="s">
        <v>62</v>
      </c>
      <c r="D134" s="21"/>
      <c r="E134" s="5"/>
      <c r="F134" s="18"/>
      <c r="I134" s="6"/>
      <c r="K134" s="7">
        <f>SUM(K127:K133)</f>
        <v>60.12</v>
      </c>
      <c r="L134" s="16"/>
    </row>
    <row r="135" spans="2:12" s="9" customFormat="1" ht="12.75">
      <c r="B135" s="8" t="s">
        <v>14</v>
      </c>
      <c r="D135" s="22"/>
      <c r="E135" s="10"/>
      <c r="F135" s="19"/>
      <c r="I135" s="11"/>
      <c r="K135" s="12">
        <f>SUM(K17,K54,K115,K123,K134)</f>
        <v>102.19</v>
      </c>
      <c r="L135" s="14"/>
    </row>
    <row r="136" spans="10:12" ht="12.75">
      <c r="J136"/>
      <c r="K136" s="50"/>
      <c r="L136" s="15"/>
    </row>
    <row r="137" spans="2:12" s="4" customFormat="1" ht="12.75">
      <c r="B137" s="3" t="s">
        <v>53</v>
      </c>
      <c r="D137" s="21"/>
      <c r="E137" s="5"/>
      <c r="F137" s="18"/>
      <c r="I137" s="6"/>
      <c r="K137" s="7"/>
      <c r="L137" s="54"/>
    </row>
    <row r="138" spans="2:13" ht="12.75">
      <c r="B138" s="47" t="s">
        <v>26</v>
      </c>
      <c r="C138" s="4">
        <v>9</v>
      </c>
      <c r="D138" s="20" t="s">
        <v>4</v>
      </c>
      <c r="E138" s="1" t="s">
        <v>24</v>
      </c>
      <c r="F138" s="4" t="s">
        <v>25</v>
      </c>
      <c r="G138">
        <v>1</v>
      </c>
      <c r="H138">
        <v>1</v>
      </c>
      <c r="I138" s="2">
        <v>1.84</v>
      </c>
      <c r="J138" s="49">
        <v>9</v>
      </c>
      <c r="K138" s="50">
        <f>PRODUCT(I138,J138)</f>
        <v>16.560000000000002</v>
      </c>
      <c r="M138" s="30"/>
    </row>
    <row r="139" spans="2:13" ht="12.75">
      <c r="B139" s="47" t="s">
        <v>177</v>
      </c>
      <c r="C139" s="4">
        <v>10</v>
      </c>
      <c r="D139" s="20" t="s">
        <v>4</v>
      </c>
      <c r="E139" s="1" t="s">
        <v>28</v>
      </c>
      <c r="F139" s="4" t="s">
        <v>27</v>
      </c>
      <c r="G139">
        <v>1</v>
      </c>
      <c r="H139">
        <v>1</v>
      </c>
      <c r="I139" s="2">
        <v>0.125</v>
      </c>
      <c r="J139" s="65">
        <v>10</v>
      </c>
      <c r="K139" s="50">
        <f>PRODUCT(I139,J139)</f>
        <v>1.25</v>
      </c>
      <c r="L139" s="15"/>
      <c r="M139" s="30"/>
    </row>
    <row r="140" spans="2:12" s="4" customFormat="1" ht="12.75">
      <c r="B140" s="3" t="s">
        <v>64</v>
      </c>
      <c r="D140" s="21"/>
      <c r="E140" s="5"/>
      <c r="F140" s="18"/>
      <c r="I140" s="6"/>
      <c r="K140" s="7">
        <f>SUM(K138:K139)</f>
        <v>17.810000000000002</v>
      </c>
      <c r="L140" s="16"/>
    </row>
    <row r="141" spans="2:12" s="9" customFormat="1" ht="12.75">
      <c r="B141" s="8" t="s">
        <v>14</v>
      </c>
      <c r="D141" s="22"/>
      <c r="E141" s="10"/>
      <c r="F141" s="19"/>
      <c r="I141" s="11"/>
      <c r="K141" s="12">
        <f>SUM(K17,K54,K115,K123,K134,K140)</f>
        <v>120</v>
      </c>
      <c r="L141" s="14"/>
    </row>
    <row r="142" spans="6:13" ht="12.75">
      <c r="F142"/>
      <c r="J142" s="49"/>
      <c r="K142" s="50"/>
      <c r="L142" s="15"/>
      <c r="M142" s="30"/>
    </row>
    <row r="143" spans="2:12" s="4" customFormat="1" ht="12.75">
      <c r="B143" s="3" t="s">
        <v>56</v>
      </c>
      <c r="D143" s="21"/>
      <c r="E143" s="5"/>
      <c r="F143" s="18"/>
      <c r="I143" s="6"/>
      <c r="J143" s="28"/>
      <c r="K143" s="7"/>
      <c r="L143" s="37"/>
    </row>
    <row r="144" spans="2:13" s="23" customFormat="1" ht="12.75">
      <c r="B144" s="71" t="s">
        <v>68</v>
      </c>
      <c r="C144" s="4">
        <v>1</v>
      </c>
      <c r="D144" s="40" t="s">
        <v>63</v>
      </c>
      <c r="E144" s="41"/>
      <c r="F144" s="42"/>
      <c r="G144" s="23">
        <v>1</v>
      </c>
      <c r="H144" s="23">
        <v>1</v>
      </c>
      <c r="I144" s="24">
        <v>7</v>
      </c>
      <c r="J144" s="49">
        <v>1</v>
      </c>
      <c r="K144" s="62">
        <f>PRODUCT(I144,J144)</f>
        <v>7</v>
      </c>
      <c r="L144" s="37"/>
      <c r="M144" s="38"/>
    </row>
    <row r="145" spans="2:13" s="23" customFormat="1" ht="12.75">
      <c r="B145" s="71" t="s">
        <v>65</v>
      </c>
      <c r="C145" s="4">
        <v>1</v>
      </c>
      <c r="D145" s="40" t="s">
        <v>63</v>
      </c>
      <c r="E145" s="41"/>
      <c r="F145" s="42"/>
      <c r="G145" s="23">
        <v>1</v>
      </c>
      <c r="H145" s="23">
        <v>1</v>
      </c>
      <c r="I145" s="24">
        <v>8</v>
      </c>
      <c r="J145" s="49">
        <v>1</v>
      </c>
      <c r="K145" s="62">
        <f>PRODUCT(I145,J145)</f>
        <v>8</v>
      </c>
      <c r="L145" s="37"/>
      <c r="M145" s="38"/>
    </row>
    <row r="146" spans="2:13" s="23" customFormat="1" ht="12.75">
      <c r="B146" s="71" t="s">
        <v>66</v>
      </c>
      <c r="C146" s="4">
        <v>1</v>
      </c>
      <c r="D146" s="40" t="s">
        <v>63</v>
      </c>
      <c r="E146" s="41"/>
      <c r="F146" s="42"/>
      <c r="G146" s="23">
        <v>1</v>
      </c>
      <c r="H146" s="23">
        <v>1</v>
      </c>
      <c r="I146" s="24">
        <v>9</v>
      </c>
      <c r="J146" s="49">
        <v>1</v>
      </c>
      <c r="K146" s="62">
        <f>PRODUCT(I146,J146)</f>
        <v>9</v>
      </c>
      <c r="L146" s="37"/>
      <c r="M146" s="38"/>
    </row>
    <row r="147" spans="2:12" s="23" customFormat="1" ht="12.75">
      <c r="B147" s="39" t="s">
        <v>74</v>
      </c>
      <c r="D147" s="40"/>
      <c r="E147" s="41"/>
      <c r="F147" s="42"/>
      <c r="I147" s="24"/>
      <c r="J147" s="49"/>
      <c r="K147" s="51"/>
      <c r="L147" s="14"/>
    </row>
    <row r="148" spans="2:19" s="23" customFormat="1" ht="26.25">
      <c r="B148" s="66" t="s">
        <v>41</v>
      </c>
      <c r="D148" s="20" t="s">
        <v>4</v>
      </c>
      <c r="E148" s="1" t="s">
        <v>40</v>
      </c>
      <c r="F148" s="45" t="s">
        <v>39</v>
      </c>
      <c r="G148">
        <v>1</v>
      </c>
      <c r="H148">
        <v>1</v>
      </c>
      <c r="I148" s="2">
        <v>134.68</v>
      </c>
      <c r="J148" s="65"/>
      <c r="K148" s="65"/>
      <c r="L148" s="14"/>
      <c r="M148" s="30"/>
      <c r="N148" s="67"/>
      <c r="O148" s="67"/>
      <c r="P148" s="67"/>
      <c r="Q148" s="67"/>
      <c r="R148" s="67"/>
      <c r="S148" s="67"/>
    </row>
    <row r="149" spans="2:19" s="23" customFormat="1" ht="26.25">
      <c r="B149" s="66" t="s">
        <v>52</v>
      </c>
      <c r="D149" s="20" t="s">
        <v>4</v>
      </c>
      <c r="E149" s="1" t="s">
        <v>40</v>
      </c>
      <c r="F149" s="45" t="s">
        <v>51</v>
      </c>
      <c r="G149">
        <v>1</v>
      </c>
      <c r="H149">
        <v>1</v>
      </c>
      <c r="I149" s="2">
        <v>51.7</v>
      </c>
      <c r="J149" s="65"/>
      <c r="K149" s="65"/>
      <c r="L149" s="14"/>
      <c r="M149" s="30"/>
      <c r="N149" s="67"/>
      <c r="O149" s="67"/>
      <c r="P149" s="67"/>
      <c r="Q149" s="67"/>
      <c r="R149" s="67"/>
      <c r="S149" s="67"/>
    </row>
    <row r="150" spans="2:13" ht="12.75">
      <c r="B150" s="64"/>
      <c r="F150"/>
      <c r="J150" s="49"/>
      <c r="K150" s="50"/>
      <c r="L150" s="15"/>
      <c r="M150" s="30"/>
    </row>
    <row r="151" spans="2:12" s="4" customFormat="1" ht="12.75">
      <c r="B151" s="3" t="s">
        <v>67</v>
      </c>
      <c r="D151" s="21"/>
      <c r="E151" s="5"/>
      <c r="F151" s="18"/>
      <c r="I151" s="6"/>
      <c r="K151" s="7">
        <f>SUM(K144:K150)</f>
        <v>24</v>
      </c>
      <c r="L151" s="16"/>
    </row>
    <row r="152" spans="2:12" s="9" customFormat="1" ht="12.75">
      <c r="B152" s="8" t="s">
        <v>14</v>
      </c>
      <c r="D152" s="22"/>
      <c r="E152" s="10"/>
      <c r="F152" s="19"/>
      <c r="I152" s="11"/>
      <c r="K152" s="12">
        <f>SUM(K17,K54,K115,K123,K134,K140,K151)</f>
        <v>144</v>
      </c>
      <c r="L152" s="14"/>
    </row>
    <row r="153" spans="6:13" ht="12.75">
      <c r="F153"/>
      <c r="J153" s="49"/>
      <c r="K153" s="50"/>
      <c r="L153" s="15"/>
      <c r="M153" s="30"/>
    </row>
    <row r="154" spans="2:12" s="4" customFormat="1" ht="12.75">
      <c r="B154" s="3" t="s">
        <v>54</v>
      </c>
      <c r="D154" s="21"/>
      <c r="E154" s="5"/>
      <c r="F154" s="18"/>
      <c r="I154" s="6"/>
      <c r="K154" s="7"/>
      <c r="L154" s="37"/>
    </row>
    <row r="155" spans="1:13" s="23" customFormat="1" ht="12.75">
      <c r="A155" s="43" t="s">
        <v>249</v>
      </c>
      <c r="B155" s="72" t="s">
        <v>113</v>
      </c>
      <c r="C155" s="4">
        <v>1</v>
      </c>
      <c r="D155" s="40" t="s">
        <v>63</v>
      </c>
      <c r="E155" s="41"/>
      <c r="F155" s="18"/>
      <c r="G155" s="23">
        <v>1</v>
      </c>
      <c r="H155" s="23">
        <v>1</v>
      </c>
      <c r="I155" s="24">
        <v>8</v>
      </c>
      <c r="J155" s="49">
        <v>1</v>
      </c>
      <c r="K155" s="62">
        <f aca="true" t="shared" si="2" ref="K155:K162">PRODUCT(I155,J155)</f>
        <v>8</v>
      </c>
      <c r="L155" s="54"/>
      <c r="M155" s="38"/>
    </row>
    <row r="156" spans="2:13" ht="12.75">
      <c r="B156" s="69" t="s">
        <v>82</v>
      </c>
      <c r="C156" s="4">
        <v>4</v>
      </c>
      <c r="D156" s="20" t="s">
        <v>4</v>
      </c>
      <c r="E156" s="1" t="s">
        <v>57</v>
      </c>
      <c r="F156" s="70" t="s">
        <v>81</v>
      </c>
      <c r="G156">
        <v>1</v>
      </c>
      <c r="H156">
        <v>1</v>
      </c>
      <c r="I156" s="2">
        <v>0.08</v>
      </c>
      <c r="J156" s="65">
        <v>4</v>
      </c>
      <c r="K156" s="50">
        <f t="shared" si="2"/>
        <v>0.32</v>
      </c>
      <c r="M156" s="30"/>
    </row>
    <row r="157" spans="2:13" ht="12.75">
      <c r="B157" s="47" t="s">
        <v>83</v>
      </c>
      <c r="C157" s="4">
        <v>4</v>
      </c>
      <c r="D157" s="20" t="s">
        <v>4</v>
      </c>
      <c r="E157" s="1" t="s">
        <v>57</v>
      </c>
      <c r="F157" s="70" t="s">
        <v>84</v>
      </c>
      <c r="G157">
        <v>1</v>
      </c>
      <c r="H157">
        <v>1</v>
      </c>
      <c r="I157" s="2">
        <v>0.14</v>
      </c>
      <c r="J157" s="49">
        <v>4</v>
      </c>
      <c r="K157" s="50">
        <f t="shared" si="2"/>
        <v>0.56</v>
      </c>
      <c r="M157" s="30"/>
    </row>
    <row r="158" spans="2:13" ht="12.75">
      <c r="B158" s="23" t="s">
        <v>96</v>
      </c>
      <c r="C158" s="23">
        <v>1</v>
      </c>
      <c r="D158" s="20" t="s">
        <v>60</v>
      </c>
      <c r="F158" s="17" t="s">
        <v>61</v>
      </c>
      <c r="G158">
        <v>1</v>
      </c>
      <c r="H158">
        <v>100</v>
      </c>
      <c r="I158" s="2">
        <v>6.7</v>
      </c>
      <c r="J158" s="49" t="s">
        <v>22</v>
      </c>
      <c r="K158" s="50" t="s">
        <v>22</v>
      </c>
      <c r="M158" s="30"/>
    </row>
    <row r="159" spans="2:13" ht="12.75">
      <c r="B159" s="47" t="s">
        <v>97</v>
      </c>
      <c r="C159" s="4">
        <v>6</v>
      </c>
      <c r="I159" s="2">
        <v>0.067</v>
      </c>
      <c r="J159" s="49">
        <v>6</v>
      </c>
      <c r="K159" s="50">
        <f>PRODUCT(I159,J159)</f>
        <v>0.402</v>
      </c>
      <c r="M159" s="30"/>
    </row>
    <row r="160" spans="2:13" ht="12.75">
      <c r="B160" s="47" t="s">
        <v>55</v>
      </c>
      <c r="C160" s="4">
        <v>4</v>
      </c>
      <c r="D160" s="20" t="s">
        <v>4</v>
      </c>
      <c r="E160" s="1" t="s">
        <v>59</v>
      </c>
      <c r="F160" s="104" t="s">
        <v>265</v>
      </c>
      <c r="G160">
        <v>1</v>
      </c>
      <c r="H160">
        <v>1</v>
      </c>
      <c r="I160" s="2">
        <v>0.15</v>
      </c>
      <c r="J160" s="49">
        <v>4</v>
      </c>
      <c r="K160" s="50">
        <f t="shared" si="2"/>
        <v>0.6</v>
      </c>
      <c r="L160" s="37"/>
      <c r="M160" s="30"/>
    </row>
    <row r="161" spans="2:13" s="23" customFormat="1" ht="39">
      <c r="B161" s="73" t="s">
        <v>172</v>
      </c>
      <c r="C161" s="4">
        <v>1</v>
      </c>
      <c r="D161" s="40" t="s">
        <v>63</v>
      </c>
      <c r="E161" s="41"/>
      <c r="F161" s="18"/>
      <c r="G161" s="23">
        <v>1</v>
      </c>
      <c r="H161" s="23">
        <v>1</v>
      </c>
      <c r="I161" s="24">
        <v>16</v>
      </c>
      <c r="J161" s="61" t="s">
        <v>22</v>
      </c>
      <c r="K161" s="62"/>
      <c r="L161" s="14"/>
      <c r="M161" s="38"/>
    </row>
    <row r="162" spans="2:13" ht="12.75">
      <c r="B162" s="77" t="s">
        <v>30</v>
      </c>
      <c r="C162" s="47">
        <v>6</v>
      </c>
      <c r="D162" s="20" t="s">
        <v>4</v>
      </c>
      <c r="E162" t="s">
        <v>31</v>
      </c>
      <c r="F162" s="4" t="s">
        <v>186</v>
      </c>
      <c r="G162">
        <v>1</v>
      </c>
      <c r="H162">
        <v>1</v>
      </c>
      <c r="I162" s="2">
        <v>2.45</v>
      </c>
      <c r="J162" s="65">
        <v>6</v>
      </c>
      <c r="K162" s="62">
        <f t="shared" si="2"/>
        <v>14.700000000000001</v>
      </c>
      <c r="L162" s="15"/>
      <c r="M162" s="30"/>
    </row>
    <row r="163" spans="2:12" s="4" customFormat="1" ht="12.75">
      <c r="B163" s="3" t="s">
        <v>69</v>
      </c>
      <c r="D163" s="21"/>
      <c r="E163" s="5"/>
      <c r="F163" s="18"/>
      <c r="I163" s="6"/>
      <c r="K163" s="7">
        <f>SUM(K155:K162)</f>
        <v>24.582</v>
      </c>
      <c r="L163" s="16"/>
    </row>
    <row r="164" spans="2:12" s="9" customFormat="1" ht="12.75">
      <c r="B164" s="8" t="s">
        <v>14</v>
      </c>
      <c r="D164" s="22"/>
      <c r="E164" s="10"/>
      <c r="F164" s="19"/>
      <c r="I164" s="11"/>
      <c r="K164" s="12">
        <f>SUM(K17,K54,K115,K123,K134,K140,K151,K162)</f>
        <v>158.7</v>
      </c>
      <c r="L164" s="37"/>
    </row>
    <row r="165" spans="2:12" s="23" customFormat="1" ht="12.75">
      <c r="B165" s="39"/>
      <c r="D165" s="40"/>
      <c r="E165" s="41"/>
      <c r="F165" s="42"/>
      <c r="I165" s="24"/>
      <c r="J165" s="49"/>
      <c r="K165" s="50"/>
      <c r="L165" s="15"/>
    </row>
    <row r="166" spans="2:12" s="4" customFormat="1" ht="12.75">
      <c r="B166" s="3" t="s">
        <v>70</v>
      </c>
      <c r="D166" s="21"/>
      <c r="E166" s="5"/>
      <c r="F166" s="18"/>
      <c r="I166" s="6"/>
      <c r="K166" s="7"/>
      <c r="L166" s="37"/>
    </row>
    <row r="167" spans="2:13" s="23" customFormat="1" ht="12.75">
      <c r="B167" s="72" t="s">
        <v>174</v>
      </c>
      <c r="C167" s="4">
        <v>1</v>
      </c>
      <c r="D167" s="40" t="s">
        <v>63</v>
      </c>
      <c r="E167" s="41"/>
      <c r="F167" s="42"/>
      <c r="G167" s="23">
        <v>1</v>
      </c>
      <c r="H167" s="23">
        <v>1</v>
      </c>
      <c r="I167" s="24">
        <v>39</v>
      </c>
      <c r="J167" s="65">
        <v>1</v>
      </c>
      <c r="K167" s="50">
        <f>PRODUCT(I167,J167)</f>
        <v>39</v>
      </c>
      <c r="L167" s="37"/>
      <c r="M167" s="38"/>
    </row>
    <row r="168" spans="2:13" s="23" customFormat="1" ht="12.75">
      <c r="B168" s="71" t="s">
        <v>175</v>
      </c>
      <c r="C168" s="4">
        <v>1</v>
      </c>
      <c r="D168" s="40" t="s">
        <v>63</v>
      </c>
      <c r="E168" s="41"/>
      <c r="F168" s="42"/>
      <c r="G168" s="23">
        <v>1</v>
      </c>
      <c r="H168" s="23">
        <v>1</v>
      </c>
      <c r="I168" s="24">
        <v>39</v>
      </c>
      <c r="J168" s="65">
        <v>1</v>
      </c>
      <c r="K168" s="50">
        <f>PRODUCT(I168,J168)</f>
        <v>39</v>
      </c>
      <c r="L168" s="15"/>
      <c r="M168" s="38"/>
    </row>
    <row r="169" spans="2:12" s="4" customFormat="1" ht="12.75">
      <c r="B169" s="3" t="s">
        <v>71</v>
      </c>
      <c r="D169" s="21"/>
      <c r="E169" s="5"/>
      <c r="F169" s="18"/>
      <c r="I169" s="6"/>
      <c r="K169" s="7">
        <f>SUM(K167:K168)</f>
        <v>78</v>
      </c>
      <c r="L169" s="16"/>
    </row>
    <row r="170" spans="2:12" s="9" customFormat="1" ht="12.75">
      <c r="B170" s="8" t="s">
        <v>14</v>
      </c>
      <c r="D170" s="22"/>
      <c r="E170" s="10"/>
      <c r="F170" s="19"/>
      <c r="I170" s="11"/>
      <c r="K170" s="12">
        <f>SUM(K17,K54,K115,K123,K134,K140,K151,K162,K169)</f>
        <v>236.7</v>
      </c>
      <c r="L170" s="14"/>
    </row>
    <row r="171" spans="10:12" ht="12.75">
      <c r="J171" s="49"/>
      <c r="K171" s="50"/>
      <c r="L171" s="15"/>
    </row>
    <row r="172" spans="2:12" s="4" customFormat="1" ht="12.75">
      <c r="B172" s="3" t="s">
        <v>42</v>
      </c>
      <c r="D172" s="21"/>
      <c r="E172" s="5"/>
      <c r="F172" s="18"/>
      <c r="I172" s="6"/>
      <c r="K172" s="7"/>
      <c r="L172" s="35"/>
    </row>
    <row r="173" spans="2:13" ht="12.75">
      <c r="B173" s="64" t="s">
        <v>45</v>
      </c>
      <c r="C173" s="20"/>
      <c r="D173" s="20" t="s">
        <v>4</v>
      </c>
      <c r="E173" s="1" t="s">
        <v>43</v>
      </c>
      <c r="F173" s="45" t="s">
        <v>44</v>
      </c>
      <c r="G173">
        <v>1</v>
      </c>
      <c r="H173">
        <v>1</v>
      </c>
      <c r="I173" s="2">
        <v>20.48</v>
      </c>
      <c r="J173" s="68" t="s">
        <v>22</v>
      </c>
      <c r="K173" s="50"/>
      <c r="L173" s="35"/>
      <c r="M173" s="30"/>
    </row>
    <row r="174" spans="2:13" ht="12.75">
      <c r="B174" s="47" t="s">
        <v>47</v>
      </c>
      <c r="C174" s="20"/>
      <c r="D174" s="20" t="s">
        <v>4</v>
      </c>
      <c r="E174" s="1" t="s">
        <v>43</v>
      </c>
      <c r="F174" s="45" t="s">
        <v>46</v>
      </c>
      <c r="G174">
        <v>1</v>
      </c>
      <c r="H174">
        <v>1</v>
      </c>
      <c r="I174" s="2">
        <v>34.14</v>
      </c>
      <c r="J174" s="68"/>
      <c r="K174" s="50"/>
      <c r="M174" s="30"/>
    </row>
    <row r="175" spans="10:11" ht="12.75">
      <c r="J175" s="49"/>
      <c r="K175" s="50"/>
    </row>
    <row r="176" spans="2:12" s="4" customFormat="1" ht="12.75">
      <c r="B176" s="3" t="s">
        <v>178</v>
      </c>
      <c r="D176" s="21"/>
      <c r="E176" s="5"/>
      <c r="F176" s="18"/>
      <c r="I176" s="6"/>
      <c r="K176" s="7"/>
      <c r="L176" s="35"/>
    </row>
    <row r="177" spans="2:11" ht="12.75">
      <c r="B177" s="47" t="s">
        <v>179</v>
      </c>
      <c r="F177" t="s">
        <v>180</v>
      </c>
      <c r="G177">
        <v>1</v>
      </c>
      <c r="H177">
        <v>1</v>
      </c>
      <c r="I177" s="2">
        <v>1.5</v>
      </c>
      <c r="J177" s="49"/>
      <c r="K177" s="50"/>
    </row>
    <row r="178" spans="2:11" ht="12.75">
      <c r="B178" s="47" t="s">
        <v>181</v>
      </c>
      <c r="F178" s="45" t="s">
        <v>182</v>
      </c>
      <c r="G178">
        <v>1</v>
      </c>
      <c r="H178">
        <v>1</v>
      </c>
      <c r="I178" s="2">
        <v>14.95</v>
      </c>
      <c r="J178" s="49"/>
      <c r="K178" s="50"/>
    </row>
    <row r="179" spans="10:11" ht="12.75">
      <c r="J179" s="49"/>
      <c r="K179" s="50"/>
    </row>
  </sheetData>
  <sheetProtection/>
  <hyperlinks>
    <hyperlink ref="I12" r:id="rId1" display="http://www.mouser.com/catalog/631/323.pdf"/>
    <hyperlink ref="J10" r:id="rId2" display="http://www.mouser.com/search/ProductDetail.aspx?R=BQ014D0103J--virtualkey58110000virtualkey581-BQ014D0103J"/>
    <hyperlink ref="J11" r:id="rId3" display="http://www.mouser.com/search/ProductDetail.aspx?R=BQ014D0153J--virtualkey58110000virtualkey581-BQ014D0153J"/>
  </hyperlinks>
  <printOptions/>
  <pageMargins left="0.75" right="0.75" top="1" bottom="1" header="0.5" footer="0.5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wjhall</cp:lastModifiedBy>
  <dcterms:created xsi:type="dcterms:W3CDTF">2007-06-20T06:48:35Z</dcterms:created>
  <dcterms:modified xsi:type="dcterms:W3CDTF">2016-02-02T07:03:34Z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