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100" windowWidth="14190" windowHeight="8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<sst xmlns="http://schemas.openxmlformats.org/spreadsheetml/2006/main" count="285" uniqueCount="183">
  <si>
    <t xml:space="preserve">Diodes - </t>
  </si>
  <si>
    <t>Qty</t>
  </si>
  <si>
    <t>PART</t>
  </si>
  <si>
    <t>1 K ohm</t>
  </si>
  <si>
    <t>10 K ohm</t>
  </si>
  <si>
    <t>100 K ohm</t>
  </si>
  <si>
    <t>1 M ohm</t>
  </si>
  <si>
    <t>Mouser</t>
  </si>
  <si>
    <t>Supplier</t>
  </si>
  <si>
    <t>Misc</t>
  </si>
  <si>
    <t>Mult</t>
  </si>
  <si>
    <t>Resistor Subtotal</t>
  </si>
  <si>
    <t>Mfgr</t>
  </si>
  <si>
    <t>Xicon</t>
  </si>
  <si>
    <t>Min</t>
  </si>
  <si>
    <t>Item #</t>
  </si>
  <si>
    <t>$US per</t>
  </si>
  <si>
    <t>Project Subtotal</t>
  </si>
  <si>
    <t>TL072 dual op amp</t>
  </si>
  <si>
    <t>Caps Subtotal</t>
  </si>
  <si>
    <t>min order</t>
  </si>
  <si>
    <t>min extended $US</t>
  </si>
  <si>
    <t>AVX</t>
  </si>
  <si>
    <t>1N4148</t>
  </si>
  <si>
    <t>78-1N4148</t>
  </si>
  <si>
    <t>Capacitors</t>
  </si>
  <si>
    <t xml:space="preserve"> </t>
  </si>
  <si>
    <t>Misc Subtotal</t>
  </si>
  <si>
    <t>Switchcraft</t>
  </si>
  <si>
    <t>502-112AX</t>
  </si>
  <si>
    <t>2 Conductor Closed Tip 1/4" jack (112A type)</t>
  </si>
  <si>
    <t>lock washer</t>
  </si>
  <si>
    <t>594-512-0008</t>
  </si>
  <si>
    <t>Vishay/Spectrol</t>
  </si>
  <si>
    <t>Bourns</t>
  </si>
  <si>
    <t>knob - Alcoswitch</t>
  </si>
  <si>
    <t>Tyco Electronics / Alcoswitch</t>
  </si>
  <si>
    <t>Vishay/Telefunken</t>
  </si>
  <si>
    <t>WHEREAS WE ARE FAIRLY CONFIDENT AS TO THE ACCURACY OF THIS BOM, PLEASE CHECK ALL PARTS AND NUMBERS YOURSELF… WE'VE DONE OUR BEST, BUT CAN'T GUARANTEE PERFECTION.  THANKS.</t>
  </si>
  <si>
    <t>291-10K-RC</t>
  </si>
  <si>
    <t>147-72-104-RC</t>
  </si>
  <si>
    <t>Axial Ceramic Caps</t>
  </si>
  <si>
    <t>1,000pF (= 1nF = .001uF)</t>
  </si>
  <si>
    <t>.1uF (= 100nF = 100,000pF)</t>
  </si>
  <si>
    <t>47 K ohm</t>
  </si>
  <si>
    <t>291-47K-RC</t>
  </si>
  <si>
    <t>291-2K-RC</t>
  </si>
  <si>
    <t>291-100K-RC</t>
  </si>
  <si>
    <t>2 K ohm</t>
  </si>
  <si>
    <t>291-1K-RC</t>
  </si>
  <si>
    <t>5.1 K ohm (5K1)</t>
  </si>
  <si>
    <t>291-5.1K-RC</t>
  </si>
  <si>
    <t>291-1M-RC</t>
  </si>
  <si>
    <t>Axial Ferrite Beads</t>
  </si>
  <si>
    <t>Fair-Rite</t>
  </si>
  <si>
    <t>623-2743002112</t>
  </si>
  <si>
    <t>566-9531</t>
  </si>
  <si>
    <t>Belden CDT</t>
  </si>
  <si>
    <t>Belden Hook-Up Wire - 22AWG, box of five 100foot spools, different colors</t>
  </si>
  <si>
    <t>Solder</t>
  </si>
  <si>
    <t>Kester</t>
  </si>
  <si>
    <t>533-24-6337-8814</t>
  </si>
  <si>
    <t xml:space="preserve">"no clean" Solder 245 63/37 .050 </t>
  </si>
  <si>
    <t>533-24-6337-6401</t>
  </si>
  <si>
    <t>"organic" Solder 63/37 .020 1#SPL</t>
  </si>
  <si>
    <t>571-6404454</t>
  </si>
  <si>
    <t>MTA .156" Connectors FRCTN LK HDR STR 4P Square post, tin</t>
  </si>
  <si>
    <t>Tyco</t>
  </si>
  <si>
    <t>566-8216-100</t>
  </si>
  <si>
    <t>Belden Co-Axial Cable 100 foot spool -   RG174/U 26AWG BLACK</t>
  </si>
  <si>
    <t>Jacks</t>
  </si>
  <si>
    <t>Hardware</t>
  </si>
  <si>
    <t>#6 KEPS nuts</t>
  </si>
  <si>
    <t>Tie Wraps</t>
  </si>
  <si>
    <t>Wire</t>
  </si>
  <si>
    <t>Keystone</t>
  </si>
  <si>
    <t>IC Subtotal</t>
  </si>
  <si>
    <t>3M Electronic Specialty</t>
  </si>
  <si>
    <t>517-41932</t>
  </si>
  <si>
    <t>Pointe-Products.com</t>
  </si>
  <si>
    <t>10607-P</t>
  </si>
  <si>
    <t>Pots Subtotal</t>
  </si>
  <si>
    <t>Synth Tech</t>
  </si>
  <si>
    <t>Jacks Subtotal</t>
  </si>
  <si>
    <t>Wire Assortment</t>
  </si>
  <si>
    <t>Coax assortment</t>
  </si>
  <si>
    <t>Wire Subtotal</t>
  </si>
  <si>
    <t>Power Cable - 20"</t>
  </si>
  <si>
    <t>Hardware Subtotal</t>
  </si>
  <si>
    <t>PCB / Panel</t>
  </si>
  <si>
    <t>PCB/Panel Subtotal</t>
  </si>
  <si>
    <t xml:space="preserve">Resistors - 1/4 W - 5% (unless resistors are specified as otherwise, assume they're 5% - Paul lists them as 5% - extra clear!) note: there is a price breakpoint on the 5% Rs that makes it super-cheap to buy 10 of them.  I always do and put the extras away for when we need them. </t>
  </si>
  <si>
    <t>The prices go out of date - so use them as an estimate - - I just went over the BOM today again 2/16/09 and the part numbers all check out - I even used photos of the pcb, etc to double check some exact part numbers</t>
  </si>
  <si>
    <t>OR you could buy a bunch of wire and do it yourself.</t>
  </si>
  <si>
    <t>This BOM assumes getting some parts from Synthesis Technology (Paul Schrieber).  Parts you definitely want to get from Paul is marked in Orange</t>
  </si>
  <si>
    <t>140-XRL50V10-RC</t>
  </si>
  <si>
    <t>.000022uF (= .022nF = 22pF)</t>
  </si>
  <si>
    <t>147-75-220-RC</t>
  </si>
  <si>
    <t>20 K ohm</t>
  </si>
  <si>
    <t>291-20K-RC</t>
  </si>
  <si>
    <t>15 K ohm</t>
  </si>
  <si>
    <t>291-15K-RC</t>
  </si>
  <si>
    <t>180 ohm</t>
  </si>
  <si>
    <t>291-180-RC</t>
  </si>
  <si>
    <t>291-4.7K-RC</t>
  </si>
  <si>
    <t>12 K ohm</t>
  </si>
  <si>
    <t>291-12K-RC</t>
  </si>
  <si>
    <t>220 K ohm</t>
  </si>
  <si>
    <t>291-220K-RC</t>
  </si>
  <si>
    <t>27 K ohm</t>
  </si>
  <si>
    <t>291-27K-RC</t>
  </si>
  <si>
    <t>130 K ohm</t>
  </si>
  <si>
    <t>291-130K-RC</t>
  </si>
  <si>
    <t>150 K ohm</t>
  </si>
  <si>
    <t>291-150K-RC</t>
  </si>
  <si>
    <t>100 ohm</t>
  </si>
  <si>
    <t>291-100-RC</t>
  </si>
  <si>
    <t>68K ohm</t>
  </si>
  <si>
    <t>291-68K-RC</t>
  </si>
  <si>
    <t>56K ohm</t>
  </si>
  <si>
    <t>291-56K-RC</t>
  </si>
  <si>
    <t>4.7K ohm (4K7)</t>
  </si>
  <si>
    <t>7.5K ohm (7K4)</t>
  </si>
  <si>
    <t>291-7.5K-RC</t>
  </si>
  <si>
    <t>3.3K ohm (3K3)</t>
  </si>
  <si>
    <t>291-3.3K-RC</t>
  </si>
  <si>
    <t>291-75K-RC</t>
  </si>
  <si>
    <t>43K ohm</t>
  </si>
  <si>
    <t xml:space="preserve">75K ohm </t>
  </si>
  <si>
    <t>291-43K-RC</t>
  </si>
  <si>
    <t>680 ohm</t>
  </si>
  <si>
    <t>291-680-RC</t>
  </si>
  <si>
    <t>LM78L05 voltage regulator</t>
  </si>
  <si>
    <t>Fairchild Semiconductor</t>
  </si>
  <si>
    <t>512-LM78L05ACZX</t>
  </si>
  <si>
    <t>BC560 PNP transistor</t>
  </si>
  <si>
    <t>512-BC560</t>
  </si>
  <si>
    <t>BC550 NPN transistor</t>
  </si>
  <si>
    <t>512-BC550</t>
  </si>
  <si>
    <t>Pots / Trimmers</t>
  </si>
  <si>
    <t>594-148-7104</t>
  </si>
  <si>
    <t>100K conductive plastic Spectrol 148 pot</t>
  </si>
  <si>
    <t>Bourns 3296 10K 25-turn trimmer</t>
  </si>
  <si>
    <t>652-3296Y-1-103LF</t>
  </si>
  <si>
    <t>Bourns 3386 100K trimmer</t>
  </si>
  <si>
    <t>652-3386P-1-104LF</t>
  </si>
  <si>
    <t>NKK</t>
  </si>
  <si>
    <t>633-M201202-RO</t>
  </si>
  <si>
    <t>633-M202202-RO</t>
  </si>
  <si>
    <t>these are hard to find</t>
  </si>
  <si>
    <t>1/4" al spacers</t>
  </si>
  <si>
    <t>534-398</t>
  </si>
  <si>
    <t>MOTM-190 front panel</t>
  </si>
  <si>
    <t>MOTM-190 Dual VCA/RM pc board</t>
  </si>
  <si>
    <t>100K conductive plastic Spectrol 148 pot - this has 4 pots and ends up being much, much less expensive than getting them from Mouser</t>
  </si>
  <si>
    <t>Stooge 3-pot Mounting Bracket</t>
  </si>
  <si>
    <t>8 ALCO knobs - so look, if you'r only building this module, you can buy these guys at Mouser… but otherwise think about buying hem from Paul - much less expensive</t>
  </si>
  <si>
    <t>10μF, 50V (this has poles)</t>
  </si>
  <si>
    <t>count them individaully - here' how they add up:</t>
  </si>
  <si>
    <t>P1198-ND</t>
  </si>
  <si>
    <t>digikey.com</t>
  </si>
  <si>
    <t>Panasonic - ECG</t>
  </si>
  <si>
    <r>
      <t>"3M3" 3.3</t>
    </r>
    <r>
      <rPr>
        <sz val="10"/>
        <rFont val="Arial"/>
        <family val="2"/>
      </rPr>
      <t>μ</t>
    </r>
    <r>
      <rPr>
        <sz val="10"/>
        <rFont val="Arial"/>
        <family val="0"/>
      </rPr>
      <t>F, 50V (bi-polar)</t>
    </r>
  </si>
  <si>
    <t>Toggle Switches SPDT</t>
  </si>
  <si>
    <t xml:space="preserve">Toggle Switches DPDT </t>
  </si>
  <si>
    <t>New to MOTM DIY? - be cool - relax - look at this chart.  Ideally, read Zen and the Art of Motorcycle Maintainence and get a hold of one of John Muir's VW mainenence books and take heart &lt;G&gt;.  But really - Look at Paul's BOMs.  Log onto mouser.com - or digikey.com - whatever...  Get to know the site a little bit - cut and paste the Item# into the Mouser/Digikey/Allied search field… pray to the Goddess Synthi</t>
  </si>
  <si>
    <t>Other stuff</t>
  </si>
  <si>
    <t>602-221018-4BK</t>
  </si>
  <si>
    <t xml:space="preserve">heat-shrink 1/8" - four foot length - you need this </t>
  </si>
  <si>
    <t>MOTM-190 Extra Parts Kit  (1) CA3280E (2) OP275GP</t>
  </si>
  <si>
    <t>#6-32 x 1/2 screws</t>
  </si>
  <si>
    <t>534-9409</t>
  </si>
  <si>
    <t>Radial Electrolytic - tol:+/- 20%</t>
  </si>
  <si>
    <t>581-BQ014D0102JDD</t>
  </si>
  <si>
    <t>"Yellow Box Caps" - 63V (changed to the 100V equivalent)</t>
  </si>
  <si>
    <t>581-BQ014D0102J - this is the 63V cap - mouser doesn't stock as of 2/09</t>
  </si>
  <si>
    <t>Semiconductors</t>
  </si>
  <si>
    <t>506-PKES90B1/4</t>
  </si>
  <si>
    <t>MOTM190 µVCA</t>
  </si>
  <si>
    <t>511-TL072ACN</t>
  </si>
  <si>
    <t>STMicroelectronics</t>
  </si>
  <si>
    <t>EPCOS Inc</t>
  </si>
  <si>
    <t>495-1132-ND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</si>
</sst>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/>
    </xf>
    <xf numFmtId="168" fontId="2" fillId="2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168" fontId="0" fillId="3" borderId="0" xfId="0" applyNumberFormat="1" applyFill="1" applyAlignment="1">
      <alignment/>
    </xf>
    <xf numFmtId="168" fontId="2" fillId="3" borderId="0" xfId="0" applyNumberFormat="1" applyFont="1" applyFill="1" applyAlignment="1">
      <alignment/>
    </xf>
    <xf numFmtId="168" fontId="0" fillId="4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0" fillId="5" borderId="0" xfId="0" applyFill="1" applyAlignment="1">
      <alignment/>
    </xf>
    <xf numFmtId="3" fontId="0" fillId="4" borderId="0" xfId="0" applyNumberFormat="1" applyFill="1" applyAlignment="1">
      <alignment/>
    </xf>
    <xf numFmtId="3" fontId="0" fillId="2" borderId="0" xfId="0" applyNumberFormat="1" applyFill="1" applyAlignment="1">
      <alignment/>
    </xf>
    <xf numFmtId="3" fontId="0" fillId="5" borderId="0" xfId="0" applyNumberFormat="1" applyFill="1" applyAlignment="1">
      <alignment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168" fontId="0" fillId="5" borderId="0" xfId="0" applyNumberFormat="1" applyFill="1" applyAlignment="1">
      <alignment/>
    </xf>
    <xf numFmtId="168" fontId="2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3" fillId="0" borderId="0" xfId="2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5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3" fontId="0" fillId="6" borderId="0" xfId="0" applyNumberFormat="1" applyFill="1" applyAlignment="1">
      <alignment/>
    </xf>
    <xf numFmtId="168" fontId="0" fillId="6" borderId="0" xfId="0" applyNumberFormat="1" applyFill="1" applyAlignment="1">
      <alignment/>
    </xf>
    <xf numFmtId="168" fontId="2" fillId="6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20" applyFill="1" applyAlignment="1">
      <alignment wrapText="1"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/>
    </xf>
    <xf numFmtId="168" fontId="0" fillId="0" borderId="0" xfId="0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168" fontId="0" fillId="6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5" fillId="4" borderId="0" xfId="0" applyFont="1" applyFill="1" applyAlignment="1">
      <alignment/>
    </xf>
    <xf numFmtId="0" fontId="0" fillId="6" borderId="0" xfId="0" applyFill="1" applyAlignment="1">
      <alignment/>
    </xf>
    <xf numFmtId="0" fontId="0" fillId="4" borderId="0" xfId="0" applyFont="1" applyFill="1" applyAlignment="1">
      <alignment wrapText="1"/>
    </xf>
    <xf numFmtId="0" fontId="0" fillId="6" borderId="0" xfId="0" applyFill="1" applyAlignment="1">
      <alignment wrapText="1"/>
    </xf>
    <xf numFmtId="17" fontId="0" fillId="4" borderId="0" xfId="0" applyNumberFormat="1" applyFill="1" applyAlignment="1">
      <alignment/>
    </xf>
    <xf numFmtId="0" fontId="5" fillId="2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wrapText="1"/>
    </xf>
    <xf numFmtId="0" fontId="0" fillId="8" borderId="0" xfId="0" applyFill="1" applyAlignment="1">
      <alignment/>
    </xf>
    <xf numFmtId="0" fontId="0" fillId="8" borderId="0" xfId="0" applyFill="1" applyAlignment="1">
      <alignment horizontal="center" wrapText="1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left"/>
    </xf>
    <xf numFmtId="168" fontId="0" fillId="8" borderId="0" xfId="0" applyNumberFormat="1" applyFill="1" applyAlignment="1">
      <alignment/>
    </xf>
    <xf numFmtId="0" fontId="0" fillId="4" borderId="0" xfId="0" applyFill="1" applyAlignment="1">
      <alignment wrapText="1"/>
    </xf>
    <xf numFmtId="8" fontId="0" fillId="0" borderId="0" xfId="0" applyNumberFormat="1" applyFill="1" applyAlignment="1">
      <alignment/>
    </xf>
    <xf numFmtId="8" fontId="3" fillId="0" borderId="0" xfId="20" applyNumberFormat="1" applyFill="1" applyAlignment="1">
      <alignment wrapText="1"/>
    </xf>
    <xf numFmtId="0" fontId="0" fillId="7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3" fontId="0" fillId="6" borderId="0" xfId="0" applyNumberFormat="1" applyFont="1" applyFill="1" applyAlignment="1">
      <alignment/>
    </xf>
    <xf numFmtId="168" fontId="0" fillId="6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3" fillId="0" borderId="0" xfId="20" applyFont="1" applyFill="1" applyAlignment="1">
      <alignment/>
    </xf>
    <xf numFmtId="0" fontId="0" fillId="0" borderId="0" xfId="0" applyFill="1" applyAlignment="1">
      <alignment/>
    </xf>
    <xf numFmtId="0" fontId="3" fillId="0" borderId="0" xfId="20" applyFill="1" applyAlignment="1">
      <alignment horizontal="left"/>
    </xf>
    <xf numFmtId="0" fontId="5" fillId="5" borderId="0" xfId="0" applyFont="1" applyFill="1" applyAlignment="1">
      <alignment/>
    </xf>
    <xf numFmtId="0" fontId="0" fillId="8" borderId="0" xfId="0" applyFont="1" applyFill="1" applyAlignment="1">
      <alignment/>
    </xf>
    <xf numFmtId="0" fontId="6" fillId="0" borderId="0" xfId="0" applyFont="1" applyAlignment="1">
      <alignment/>
    </xf>
    <xf numFmtId="0" fontId="0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75</xdr:row>
      <xdr:rowOff>0</xdr:rowOff>
    </xdr:from>
    <xdr:to>
      <xdr:col>4</xdr:col>
      <xdr:colOff>9525</xdr:colOff>
      <xdr:row>75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234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catalog/631/323.pdf" TargetMode="External" /><Relationship Id="rId2" Type="http://schemas.openxmlformats.org/officeDocument/2006/relationships/hyperlink" Target="http://www.mouser.com/catalog/631/324.pdf" TargetMode="External" /><Relationship Id="rId3" Type="http://schemas.openxmlformats.org/officeDocument/2006/relationships/hyperlink" Target="http://www.mouser.com/catalog/631/323.pdf" TargetMode="External" /><Relationship Id="rId4" Type="http://schemas.openxmlformats.org/officeDocument/2006/relationships/hyperlink" Target="http://www.mouser.com/catalog/631/324.pdf" TargetMode="External" /><Relationship Id="rId5" Type="http://schemas.openxmlformats.org/officeDocument/2006/relationships/hyperlink" Target="http://www.mouser.com/catalog/631/323.pdf" TargetMode="External" /><Relationship Id="rId6" Type="http://schemas.openxmlformats.org/officeDocument/2006/relationships/hyperlink" Target="http://www.mouser.com/catalog/631/324.pdf" TargetMode="External" /><Relationship Id="rId7" Type="http://schemas.openxmlformats.org/officeDocument/2006/relationships/hyperlink" Target="http://www.mouser.com/catalog/631/324.pdf" TargetMode="External" /><Relationship Id="rId8" Type="http://schemas.openxmlformats.org/officeDocument/2006/relationships/hyperlink" Target="http://www.mouser.com/search/ProductDetail.aspx?R=BQ014D0153J--virtualkey58110000virtualkey581-BQ014D0153J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140625" style="0" customWidth="1"/>
    <col min="2" max="2" width="5.8515625" style="0" customWidth="1"/>
    <col min="3" max="3" width="18.421875" style="18" customWidth="1"/>
    <col min="4" max="4" width="23.7109375" style="1" customWidth="1"/>
    <col min="5" max="5" width="22.00390625" style="15" customWidth="1"/>
    <col min="6" max="6" width="5.28125" style="0" customWidth="1"/>
    <col min="7" max="7" width="6.00390625" style="0" customWidth="1"/>
    <col min="8" max="8" width="8.140625" style="2" customWidth="1"/>
    <col min="9" max="9" width="8.8515625" style="24" customWidth="1"/>
    <col min="10" max="10" width="10.57421875" style="13" customWidth="1"/>
    <col min="11" max="11" width="37.28125" style="14" customWidth="1"/>
  </cols>
  <sheetData>
    <row r="1" ht="18">
      <c r="A1" s="83" t="s">
        <v>178</v>
      </c>
    </row>
    <row r="2" spans="1:11" s="21" customFormat="1" ht="12">
      <c r="A2" t="s">
        <v>2</v>
      </c>
      <c r="B2" t="s">
        <v>1</v>
      </c>
      <c r="C2" s="18" t="s">
        <v>8</v>
      </c>
      <c r="D2" s="1" t="s">
        <v>12</v>
      </c>
      <c r="E2" s="15" t="s">
        <v>15</v>
      </c>
      <c r="F2" t="s">
        <v>14</v>
      </c>
      <c r="G2" t="s">
        <v>10</v>
      </c>
      <c r="H2" s="2" t="s">
        <v>16</v>
      </c>
      <c r="I2" s="56" t="s">
        <v>20</v>
      </c>
      <c r="J2" s="44" t="s">
        <v>21</v>
      </c>
      <c r="K2" s="32"/>
    </row>
    <row r="3" spans="1:11" s="21" customFormat="1" ht="12">
      <c r="A3" s="64" t="s">
        <v>38</v>
      </c>
      <c r="B3" s="64"/>
      <c r="C3" s="65"/>
      <c r="D3" s="66"/>
      <c r="E3" s="67"/>
      <c r="F3" s="64"/>
      <c r="G3" s="64"/>
      <c r="H3" s="68"/>
      <c r="I3" s="82"/>
      <c r="J3" s="68"/>
      <c r="K3" s="32"/>
    </row>
    <row r="4" spans="1:11" s="21" customFormat="1" ht="12">
      <c r="A4" t="s">
        <v>94</v>
      </c>
      <c r="B4"/>
      <c r="C4" s="18"/>
      <c r="D4" s="1"/>
      <c r="E4" s="15"/>
      <c r="F4"/>
      <c r="G4"/>
      <c r="H4" s="2"/>
      <c r="I4" s="43"/>
      <c r="J4" s="44"/>
      <c r="K4" s="32"/>
    </row>
    <row r="5" spans="1:11" s="21" customFormat="1" ht="12">
      <c r="A5" t="s">
        <v>92</v>
      </c>
      <c r="B5"/>
      <c r="C5" s="18"/>
      <c r="D5" s="1"/>
      <c r="E5" s="15"/>
      <c r="F5"/>
      <c r="G5"/>
      <c r="H5" s="2"/>
      <c r="I5" s="43"/>
      <c r="J5" s="44"/>
      <c r="K5" s="32"/>
    </row>
    <row r="6" spans="1:11" s="21" customFormat="1" ht="12">
      <c r="A6" s="77" t="s">
        <v>165</v>
      </c>
      <c r="B6"/>
      <c r="C6" s="18"/>
      <c r="D6" s="1"/>
      <c r="E6" s="15"/>
      <c r="F6"/>
      <c r="G6"/>
      <c r="H6" s="2"/>
      <c r="I6" s="43"/>
      <c r="J6" s="44"/>
      <c r="K6" s="32"/>
    </row>
    <row r="7" spans="1:11" s="21" customFormat="1" ht="12.75">
      <c r="A7" s="3" t="s">
        <v>25</v>
      </c>
      <c r="B7" s="4"/>
      <c r="C7" s="19"/>
      <c r="D7" s="5"/>
      <c r="E7" s="16"/>
      <c r="F7" s="4"/>
      <c r="G7" s="4"/>
      <c r="H7" s="6"/>
      <c r="I7" s="4"/>
      <c r="J7" s="6"/>
      <c r="K7" s="32"/>
    </row>
    <row r="8" spans="1:11" s="21" customFormat="1" ht="12.75">
      <c r="A8" s="40" t="s">
        <v>172</v>
      </c>
      <c r="B8" s="23"/>
      <c r="C8" s="27"/>
      <c r="D8" s="28"/>
      <c r="E8" s="29"/>
      <c r="F8" s="23"/>
      <c r="G8" s="23"/>
      <c r="H8" s="30"/>
      <c r="I8" s="26"/>
      <c r="J8" s="30"/>
      <c r="K8" s="32"/>
    </row>
    <row r="9" spans="1:12" s="21" customFormat="1" ht="12">
      <c r="A9" s="41" t="s">
        <v>157</v>
      </c>
      <c r="B9" s="41">
        <v>3</v>
      </c>
      <c r="C9" s="18" t="s">
        <v>7</v>
      </c>
      <c r="D9" s="1" t="s">
        <v>13</v>
      </c>
      <c r="E9" s="4" t="s">
        <v>95</v>
      </c>
      <c r="F9">
        <v>1</v>
      </c>
      <c r="G9">
        <v>1</v>
      </c>
      <c r="H9" s="2">
        <v>0.06</v>
      </c>
      <c r="I9" s="56">
        <v>4</v>
      </c>
      <c r="J9" s="44">
        <f>PRODUCT(H9,I9)</f>
        <v>0.24</v>
      </c>
      <c r="K9" s="47"/>
      <c r="L9" s="33"/>
    </row>
    <row r="10" spans="1:12" s="21" customFormat="1" ht="12">
      <c r="A10" s="41" t="s">
        <v>162</v>
      </c>
      <c r="B10" s="41">
        <v>2</v>
      </c>
      <c r="C10" s="18" t="s">
        <v>160</v>
      </c>
      <c r="D10" s="1" t="s">
        <v>161</v>
      </c>
      <c r="E10" s="4" t="s">
        <v>159</v>
      </c>
      <c r="F10">
        <v>1</v>
      </c>
      <c r="G10">
        <v>1</v>
      </c>
      <c r="H10" s="2">
        <v>0.24</v>
      </c>
      <c r="I10" s="56">
        <v>2</v>
      </c>
      <c r="J10" s="44">
        <f>PRODUCT(H10,I10)</f>
        <v>0.48</v>
      </c>
      <c r="K10" s="32"/>
      <c r="L10" s="33"/>
    </row>
    <row r="11" spans="1:12" s="21" customFormat="1" ht="12.75">
      <c r="A11" s="40" t="s">
        <v>174</v>
      </c>
      <c r="B11" s="23"/>
      <c r="C11" s="27"/>
      <c r="D11" s="28"/>
      <c r="E11" s="23"/>
      <c r="F11" s="23"/>
      <c r="G11" s="23"/>
      <c r="H11" s="30"/>
      <c r="I11" s="23"/>
      <c r="J11" s="30"/>
      <c r="K11" s="47"/>
      <c r="L11" s="33"/>
    </row>
    <row r="12" spans="1:12" s="21" customFormat="1" ht="12">
      <c r="A12" s="41" t="s">
        <v>42</v>
      </c>
      <c r="B12" s="41">
        <v>4</v>
      </c>
      <c r="C12" s="18" t="s">
        <v>7</v>
      </c>
      <c r="D12" s="1" t="s">
        <v>22</v>
      </c>
      <c r="E12" s="4" t="s">
        <v>173</v>
      </c>
      <c r="F12">
        <v>1</v>
      </c>
      <c r="G12">
        <v>1</v>
      </c>
      <c r="H12" s="2">
        <v>0.15</v>
      </c>
      <c r="I12" s="56">
        <v>4</v>
      </c>
      <c r="J12" s="44">
        <f>PRODUCT(H12,I12)</f>
        <v>0.6</v>
      </c>
      <c r="K12" s="21" t="s">
        <v>175</v>
      </c>
      <c r="L12" s="33"/>
    </row>
    <row r="13" spans="1:12" s="21" customFormat="1" ht="12">
      <c r="A13" s="41"/>
      <c r="B13" s="41"/>
      <c r="C13" s="18" t="s">
        <v>160</v>
      </c>
      <c r="D13" s="1" t="s">
        <v>181</v>
      </c>
      <c r="E13" s="84" t="s">
        <v>182</v>
      </c>
      <c r="F13">
        <v>1</v>
      </c>
      <c r="G13">
        <v>1</v>
      </c>
      <c r="H13" s="2">
        <v>0.19</v>
      </c>
      <c r="I13" s="56"/>
      <c r="J13" s="44"/>
      <c r="L13" s="33"/>
    </row>
    <row r="14" spans="1:12" s="21" customFormat="1" ht="12.75">
      <c r="A14" s="40" t="s">
        <v>41</v>
      </c>
      <c r="B14" s="23"/>
      <c r="C14" s="27"/>
      <c r="D14" s="28"/>
      <c r="E14" s="23"/>
      <c r="F14" s="23"/>
      <c r="G14" s="23"/>
      <c r="H14" s="30"/>
      <c r="I14" s="23"/>
      <c r="J14" s="30"/>
      <c r="K14" s="47"/>
      <c r="L14" s="33"/>
    </row>
    <row r="15" spans="1:12" s="21" customFormat="1" ht="12">
      <c r="A15" s="41" t="s">
        <v>43</v>
      </c>
      <c r="B15" s="41">
        <v>10</v>
      </c>
      <c r="C15" s="18" t="s">
        <v>7</v>
      </c>
      <c r="D15" s="1" t="s">
        <v>13</v>
      </c>
      <c r="E15" s="60" t="s">
        <v>40</v>
      </c>
      <c r="F15">
        <v>1</v>
      </c>
      <c r="G15">
        <v>1</v>
      </c>
      <c r="H15" s="2">
        <v>0.16</v>
      </c>
      <c r="I15" s="56">
        <v>10</v>
      </c>
      <c r="J15" s="44">
        <f>PRODUCT(H15,I15)</f>
        <v>1.6</v>
      </c>
      <c r="K15" s="47"/>
      <c r="L15" s="33"/>
    </row>
    <row r="16" spans="1:12" s="21" customFormat="1" ht="12">
      <c r="A16" s="41" t="s">
        <v>96</v>
      </c>
      <c r="B16" s="41">
        <v>2</v>
      </c>
      <c r="C16" s="18" t="s">
        <v>7</v>
      </c>
      <c r="D16" s="1" t="s">
        <v>13</v>
      </c>
      <c r="E16" s="60" t="s">
        <v>97</v>
      </c>
      <c r="F16">
        <v>1</v>
      </c>
      <c r="G16">
        <v>1</v>
      </c>
      <c r="H16" s="2">
        <v>0.27</v>
      </c>
      <c r="I16" s="56">
        <v>2</v>
      </c>
      <c r="J16" s="44">
        <f>PRODUCT(H16,I16)</f>
        <v>0.54</v>
      </c>
      <c r="K16" s="32"/>
      <c r="L16" s="33"/>
    </row>
    <row r="17" spans="1:11" s="21" customFormat="1" ht="12.75">
      <c r="A17" s="3" t="s">
        <v>19</v>
      </c>
      <c r="B17" s="4"/>
      <c r="C17" s="19"/>
      <c r="D17" s="5"/>
      <c r="E17" s="16"/>
      <c r="F17" s="4"/>
      <c r="G17" s="4"/>
      <c r="H17" s="6"/>
      <c r="I17" s="4"/>
      <c r="J17" s="7">
        <f>SUM(J9:J15)</f>
        <v>2.92</v>
      </c>
      <c r="K17" s="32"/>
    </row>
    <row r="18" spans="1:11" s="21" customFormat="1" ht="12.75">
      <c r="A18" s="8" t="s">
        <v>17</v>
      </c>
      <c r="B18" s="9"/>
      <c r="C18" s="20"/>
      <c r="D18" s="10"/>
      <c r="E18" s="17"/>
      <c r="F18" s="9"/>
      <c r="G18" s="9"/>
      <c r="H18" s="11"/>
      <c r="I18" s="9"/>
      <c r="J18" s="12">
        <f>SUM(J17)</f>
        <v>2.92</v>
      </c>
      <c r="K18" s="32"/>
    </row>
    <row r="19" spans="1:11" s="21" customFormat="1" ht="12">
      <c r="A19"/>
      <c r="B19"/>
      <c r="C19" s="18"/>
      <c r="D19" s="1"/>
      <c r="E19" s="15"/>
      <c r="F19"/>
      <c r="G19"/>
      <c r="H19" s="2"/>
      <c r="I19" s="56"/>
      <c r="J19" s="44"/>
      <c r="K19" s="32"/>
    </row>
    <row r="20" spans="1:11" s="21" customFormat="1" ht="12.75">
      <c r="A20" s="3" t="s">
        <v>91</v>
      </c>
      <c r="B20" s="4"/>
      <c r="C20" s="19"/>
      <c r="D20" s="5"/>
      <c r="E20" s="16"/>
      <c r="F20" s="4"/>
      <c r="G20" s="4"/>
      <c r="H20" s="6"/>
      <c r="I20" s="25"/>
      <c r="J20" s="6"/>
      <c r="K20" s="47"/>
    </row>
    <row r="21" spans="1:12" s="21" customFormat="1" ht="12">
      <c r="A21" s="41" t="s">
        <v>115</v>
      </c>
      <c r="B21" s="41">
        <v>1</v>
      </c>
      <c r="C21" s="18" t="s">
        <v>7</v>
      </c>
      <c r="D21" s="1" t="s">
        <v>13</v>
      </c>
      <c r="E21" s="16" t="s">
        <v>116</v>
      </c>
      <c r="F21">
        <v>1</v>
      </c>
      <c r="G21">
        <v>1</v>
      </c>
      <c r="H21" s="2">
        <v>0.1</v>
      </c>
      <c r="I21" s="56">
        <v>1</v>
      </c>
      <c r="J21" s="44">
        <f aca="true" t="shared" si="0" ref="J21:J44">PRODUCT(H21,I21)</f>
        <v>0.1</v>
      </c>
      <c r="K21" s="47"/>
      <c r="L21" s="78"/>
    </row>
    <row r="22" spans="1:12" s="21" customFormat="1" ht="12">
      <c r="A22" s="41" t="s">
        <v>102</v>
      </c>
      <c r="B22" s="41">
        <v>3</v>
      </c>
      <c r="C22" s="18" t="s">
        <v>7</v>
      </c>
      <c r="D22" s="1" t="s">
        <v>13</v>
      </c>
      <c r="E22" s="16" t="s">
        <v>103</v>
      </c>
      <c r="F22">
        <v>1</v>
      </c>
      <c r="G22">
        <v>1</v>
      </c>
      <c r="H22" s="2">
        <v>0.1</v>
      </c>
      <c r="I22" s="56">
        <v>3</v>
      </c>
      <c r="J22" s="44">
        <f t="shared" si="0"/>
        <v>0.30000000000000004</v>
      </c>
      <c r="K22" s="47"/>
      <c r="L22" s="78"/>
    </row>
    <row r="23" spans="1:12" s="21" customFormat="1" ht="12">
      <c r="A23" s="41" t="s">
        <v>130</v>
      </c>
      <c r="B23" s="41">
        <v>1</v>
      </c>
      <c r="C23" s="18" t="s">
        <v>7</v>
      </c>
      <c r="D23" s="1" t="s">
        <v>13</v>
      </c>
      <c r="E23" s="16" t="s">
        <v>131</v>
      </c>
      <c r="F23">
        <v>1</v>
      </c>
      <c r="G23">
        <v>1</v>
      </c>
      <c r="H23" s="2">
        <v>0.1</v>
      </c>
      <c r="I23" s="56">
        <v>1</v>
      </c>
      <c r="J23" s="44">
        <f t="shared" si="0"/>
        <v>0.1</v>
      </c>
      <c r="K23" s="47"/>
      <c r="L23" s="78"/>
    </row>
    <row r="24" spans="1:12" s="21" customFormat="1" ht="12">
      <c r="A24" s="41" t="s">
        <v>3</v>
      </c>
      <c r="B24" s="41">
        <v>2</v>
      </c>
      <c r="C24" s="18" t="s">
        <v>7</v>
      </c>
      <c r="D24" s="1" t="s">
        <v>13</v>
      </c>
      <c r="E24" s="16" t="s">
        <v>49</v>
      </c>
      <c r="F24">
        <v>1</v>
      </c>
      <c r="G24">
        <v>1</v>
      </c>
      <c r="H24" s="2">
        <v>0.1</v>
      </c>
      <c r="I24" s="43">
        <v>2</v>
      </c>
      <c r="J24" s="44">
        <f t="shared" si="0"/>
        <v>0.2</v>
      </c>
      <c r="K24" s="47"/>
      <c r="L24" s="78"/>
    </row>
    <row r="25" spans="1:12" s="21" customFormat="1" ht="12">
      <c r="A25" s="41" t="s">
        <v>48</v>
      </c>
      <c r="B25" s="41">
        <v>1</v>
      </c>
      <c r="C25" s="18" t="s">
        <v>7</v>
      </c>
      <c r="D25" s="1" t="s">
        <v>13</v>
      </c>
      <c r="E25" s="16" t="s">
        <v>46</v>
      </c>
      <c r="F25">
        <v>1</v>
      </c>
      <c r="G25">
        <v>1</v>
      </c>
      <c r="H25" s="2">
        <v>0.1</v>
      </c>
      <c r="I25" s="56">
        <v>1</v>
      </c>
      <c r="J25" s="44">
        <f t="shared" si="0"/>
        <v>0.1</v>
      </c>
      <c r="K25" s="47"/>
      <c r="L25" s="78"/>
    </row>
    <row r="26" spans="1:12" s="21" customFormat="1" ht="12">
      <c r="A26" s="41" t="s">
        <v>124</v>
      </c>
      <c r="B26" s="41">
        <v>1</v>
      </c>
      <c r="C26" s="18" t="s">
        <v>7</v>
      </c>
      <c r="D26" s="1" t="s">
        <v>13</v>
      </c>
      <c r="E26" s="16" t="s">
        <v>125</v>
      </c>
      <c r="F26">
        <v>1</v>
      </c>
      <c r="G26">
        <v>1</v>
      </c>
      <c r="H26" s="2">
        <v>0.1</v>
      </c>
      <c r="I26" s="56">
        <v>1</v>
      </c>
      <c r="J26" s="44">
        <f t="shared" si="0"/>
        <v>0.1</v>
      </c>
      <c r="K26" s="47"/>
      <c r="L26" s="78"/>
    </row>
    <row r="27" spans="1:12" s="21" customFormat="1" ht="12">
      <c r="A27" s="41" t="s">
        <v>121</v>
      </c>
      <c r="B27" s="41">
        <v>2</v>
      </c>
      <c r="C27" s="18" t="s">
        <v>7</v>
      </c>
      <c r="D27" s="1" t="s">
        <v>13</v>
      </c>
      <c r="E27" s="16" t="s">
        <v>104</v>
      </c>
      <c r="F27">
        <v>1</v>
      </c>
      <c r="G27">
        <v>1</v>
      </c>
      <c r="H27" s="2">
        <v>0.1</v>
      </c>
      <c r="I27" s="56">
        <v>2</v>
      </c>
      <c r="J27" s="44">
        <f t="shared" si="0"/>
        <v>0.2</v>
      </c>
      <c r="K27" s="47"/>
      <c r="L27" s="78"/>
    </row>
    <row r="28" spans="1:12" s="21" customFormat="1" ht="12">
      <c r="A28" s="41" t="s">
        <v>50</v>
      </c>
      <c r="B28" s="41">
        <v>1</v>
      </c>
      <c r="C28" s="18" t="s">
        <v>7</v>
      </c>
      <c r="D28" s="1" t="s">
        <v>13</v>
      </c>
      <c r="E28" s="16" t="s">
        <v>51</v>
      </c>
      <c r="F28">
        <v>1</v>
      </c>
      <c r="G28">
        <v>1</v>
      </c>
      <c r="H28" s="2">
        <v>0.1</v>
      </c>
      <c r="I28" s="56">
        <v>1</v>
      </c>
      <c r="J28" s="44">
        <f t="shared" si="0"/>
        <v>0.1</v>
      </c>
      <c r="K28" s="47"/>
      <c r="L28" s="78"/>
    </row>
    <row r="29" spans="1:12" s="21" customFormat="1" ht="12">
      <c r="A29" s="41" t="s">
        <v>122</v>
      </c>
      <c r="B29" s="41">
        <v>1</v>
      </c>
      <c r="C29" s="18" t="s">
        <v>7</v>
      </c>
      <c r="D29" s="1" t="s">
        <v>13</v>
      </c>
      <c r="E29" s="16" t="s">
        <v>123</v>
      </c>
      <c r="F29">
        <v>1</v>
      </c>
      <c r="G29">
        <v>1</v>
      </c>
      <c r="H29" s="2">
        <v>0.1</v>
      </c>
      <c r="I29" s="56">
        <v>1</v>
      </c>
      <c r="J29" s="44">
        <f t="shared" si="0"/>
        <v>0.1</v>
      </c>
      <c r="K29" s="47"/>
      <c r="L29" s="78"/>
    </row>
    <row r="30" spans="1:12" s="21" customFormat="1" ht="12">
      <c r="A30" s="41" t="s">
        <v>4</v>
      </c>
      <c r="B30" s="41">
        <v>4</v>
      </c>
      <c r="C30" s="18" t="s">
        <v>7</v>
      </c>
      <c r="D30" s="1" t="s">
        <v>13</v>
      </c>
      <c r="E30" s="16" t="s">
        <v>39</v>
      </c>
      <c r="F30">
        <v>1</v>
      </c>
      <c r="G30">
        <v>1</v>
      </c>
      <c r="H30" s="2">
        <v>0.1</v>
      </c>
      <c r="I30" s="56">
        <v>4</v>
      </c>
      <c r="J30" s="44">
        <f t="shared" si="0"/>
        <v>0.4</v>
      </c>
      <c r="K30" s="47"/>
      <c r="L30" s="78"/>
    </row>
    <row r="31" spans="1:12" s="21" customFormat="1" ht="12">
      <c r="A31" s="41" t="s">
        <v>105</v>
      </c>
      <c r="B31" s="41">
        <v>2</v>
      </c>
      <c r="C31" s="18" t="s">
        <v>7</v>
      </c>
      <c r="D31" s="1" t="s">
        <v>13</v>
      </c>
      <c r="E31" s="16" t="s">
        <v>106</v>
      </c>
      <c r="F31">
        <v>1</v>
      </c>
      <c r="G31">
        <v>1</v>
      </c>
      <c r="H31" s="2">
        <v>0.1</v>
      </c>
      <c r="I31" s="56">
        <v>2</v>
      </c>
      <c r="J31" s="44">
        <f t="shared" si="0"/>
        <v>0.2</v>
      </c>
      <c r="K31" s="47"/>
      <c r="L31" s="78"/>
    </row>
    <row r="32" spans="1:12" s="21" customFormat="1" ht="12">
      <c r="A32" s="41" t="s">
        <v>100</v>
      </c>
      <c r="B32" s="41">
        <v>3</v>
      </c>
      <c r="C32" s="18" t="s">
        <v>7</v>
      </c>
      <c r="D32" s="1" t="s">
        <v>13</v>
      </c>
      <c r="E32" s="16" t="s">
        <v>101</v>
      </c>
      <c r="F32">
        <v>1</v>
      </c>
      <c r="G32">
        <v>1</v>
      </c>
      <c r="H32" s="2">
        <v>0.1</v>
      </c>
      <c r="I32" s="56">
        <v>3</v>
      </c>
      <c r="J32" s="44">
        <f t="shared" si="0"/>
        <v>0.30000000000000004</v>
      </c>
      <c r="K32" s="47"/>
      <c r="L32" s="78"/>
    </row>
    <row r="33" spans="1:12" s="21" customFormat="1" ht="12">
      <c r="A33" s="41" t="s">
        <v>98</v>
      </c>
      <c r="B33" s="41">
        <v>4</v>
      </c>
      <c r="C33" s="18" t="s">
        <v>7</v>
      </c>
      <c r="D33" s="1" t="s">
        <v>13</v>
      </c>
      <c r="E33" s="16" t="s">
        <v>99</v>
      </c>
      <c r="F33">
        <v>1</v>
      </c>
      <c r="G33">
        <v>1</v>
      </c>
      <c r="H33" s="2">
        <v>0.1</v>
      </c>
      <c r="I33" s="56">
        <v>4</v>
      </c>
      <c r="J33" s="44">
        <f t="shared" si="0"/>
        <v>0.4</v>
      </c>
      <c r="K33" s="47"/>
      <c r="L33" s="78"/>
    </row>
    <row r="34" spans="1:12" s="21" customFormat="1" ht="12">
      <c r="A34" s="41" t="s">
        <v>109</v>
      </c>
      <c r="B34" s="41">
        <v>2</v>
      </c>
      <c r="C34" s="18" t="s">
        <v>7</v>
      </c>
      <c r="D34" s="1" t="s">
        <v>13</v>
      </c>
      <c r="E34" s="16" t="s">
        <v>110</v>
      </c>
      <c r="F34">
        <v>1</v>
      </c>
      <c r="G34">
        <v>1</v>
      </c>
      <c r="H34" s="2">
        <v>0.1</v>
      </c>
      <c r="I34" s="56">
        <v>2</v>
      </c>
      <c r="J34" s="44">
        <f t="shared" si="0"/>
        <v>0.2</v>
      </c>
      <c r="K34" s="47"/>
      <c r="L34" s="78"/>
    </row>
    <row r="35" spans="1:12" s="21" customFormat="1" ht="12">
      <c r="A35" s="41" t="s">
        <v>127</v>
      </c>
      <c r="B35" s="41">
        <v>1</v>
      </c>
      <c r="C35" s="18" t="s">
        <v>7</v>
      </c>
      <c r="D35" s="1" t="s">
        <v>13</v>
      </c>
      <c r="E35" s="16" t="s">
        <v>129</v>
      </c>
      <c r="F35">
        <v>1</v>
      </c>
      <c r="G35">
        <v>1</v>
      </c>
      <c r="H35" s="2">
        <v>0.1</v>
      </c>
      <c r="I35" s="56">
        <v>1</v>
      </c>
      <c r="J35" s="44">
        <f t="shared" si="0"/>
        <v>0.1</v>
      </c>
      <c r="K35" s="47"/>
      <c r="L35" s="78"/>
    </row>
    <row r="36" spans="1:12" s="21" customFormat="1" ht="12">
      <c r="A36" s="41" t="s">
        <v>44</v>
      </c>
      <c r="B36" s="41">
        <v>1</v>
      </c>
      <c r="C36" s="18" t="s">
        <v>7</v>
      </c>
      <c r="D36" s="1" t="s">
        <v>13</v>
      </c>
      <c r="E36" s="16" t="s">
        <v>45</v>
      </c>
      <c r="F36">
        <v>1</v>
      </c>
      <c r="G36">
        <v>1</v>
      </c>
      <c r="H36" s="2">
        <v>0.1</v>
      </c>
      <c r="I36" s="56">
        <v>1</v>
      </c>
      <c r="J36" s="44">
        <f t="shared" si="0"/>
        <v>0.1</v>
      </c>
      <c r="K36" s="47"/>
      <c r="L36" s="78"/>
    </row>
    <row r="37" spans="1:12" s="21" customFormat="1" ht="12">
      <c r="A37" s="41" t="s">
        <v>119</v>
      </c>
      <c r="B37" s="41">
        <v>1</v>
      </c>
      <c r="C37" s="18" t="s">
        <v>7</v>
      </c>
      <c r="D37" s="1" t="s">
        <v>13</v>
      </c>
      <c r="E37" s="16" t="s">
        <v>120</v>
      </c>
      <c r="F37">
        <v>1</v>
      </c>
      <c r="G37">
        <v>1</v>
      </c>
      <c r="H37" s="2">
        <v>0.1</v>
      </c>
      <c r="I37" s="56">
        <v>1</v>
      </c>
      <c r="J37" s="44">
        <f t="shared" si="0"/>
        <v>0.1</v>
      </c>
      <c r="K37" s="47"/>
      <c r="L37" s="78"/>
    </row>
    <row r="38" spans="1:12" s="21" customFormat="1" ht="12">
      <c r="A38" s="41" t="s">
        <v>117</v>
      </c>
      <c r="B38" s="41">
        <v>1</v>
      </c>
      <c r="C38" s="18" t="s">
        <v>7</v>
      </c>
      <c r="D38" s="1" t="s">
        <v>13</v>
      </c>
      <c r="E38" s="16" t="s">
        <v>118</v>
      </c>
      <c r="F38">
        <v>1</v>
      </c>
      <c r="G38">
        <v>1</v>
      </c>
      <c r="H38" s="2">
        <v>0.1</v>
      </c>
      <c r="I38" s="56">
        <v>1</v>
      </c>
      <c r="J38" s="44">
        <f t="shared" si="0"/>
        <v>0.1</v>
      </c>
      <c r="K38" s="47"/>
      <c r="L38" s="78"/>
    </row>
    <row r="39" spans="1:12" s="21" customFormat="1" ht="12">
      <c r="A39" s="41" t="s">
        <v>128</v>
      </c>
      <c r="B39" s="41">
        <v>1</v>
      </c>
      <c r="C39" s="18" t="s">
        <v>7</v>
      </c>
      <c r="D39" s="1" t="s">
        <v>13</v>
      </c>
      <c r="E39" s="16" t="s">
        <v>126</v>
      </c>
      <c r="F39">
        <v>1</v>
      </c>
      <c r="G39">
        <v>1</v>
      </c>
      <c r="H39" s="2">
        <v>0.1</v>
      </c>
      <c r="I39" s="56">
        <v>1</v>
      </c>
      <c r="J39" s="44">
        <f t="shared" si="0"/>
        <v>0.1</v>
      </c>
      <c r="K39" s="47"/>
      <c r="L39" s="78"/>
    </row>
    <row r="40" spans="1:12" s="21" customFormat="1" ht="12">
      <c r="A40" s="41" t="s">
        <v>5</v>
      </c>
      <c r="B40" s="41">
        <v>6</v>
      </c>
      <c r="C40" s="18" t="s">
        <v>7</v>
      </c>
      <c r="D40" s="1" t="s">
        <v>13</v>
      </c>
      <c r="E40" s="16" t="s">
        <v>47</v>
      </c>
      <c r="F40">
        <v>1</v>
      </c>
      <c r="G40">
        <v>1</v>
      </c>
      <c r="H40" s="2">
        <v>0.1</v>
      </c>
      <c r="I40" s="43">
        <v>6</v>
      </c>
      <c r="J40" s="44">
        <f t="shared" si="0"/>
        <v>0.6000000000000001</v>
      </c>
      <c r="K40" s="47"/>
      <c r="L40" s="78"/>
    </row>
    <row r="41" spans="1:12" s="21" customFormat="1" ht="12">
      <c r="A41" s="41" t="s">
        <v>111</v>
      </c>
      <c r="B41" s="41">
        <v>1</v>
      </c>
      <c r="C41" s="18" t="s">
        <v>7</v>
      </c>
      <c r="D41" s="1" t="s">
        <v>13</v>
      </c>
      <c r="E41" s="16" t="s">
        <v>112</v>
      </c>
      <c r="F41">
        <v>1</v>
      </c>
      <c r="G41">
        <v>1</v>
      </c>
      <c r="H41" s="2">
        <v>0.1</v>
      </c>
      <c r="I41" s="56">
        <v>1</v>
      </c>
      <c r="J41" s="44">
        <f t="shared" si="0"/>
        <v>0.1</v>
      </c>
      <c r="K41" s="47"/>
      <c r="L41" s="78"/>
    </row>
    <row r="42" spans="1:12" s="21" customFormat="1" ht="12">
      <c r="A42" s="41" t="s">
        <v>107</v>
      </c>
      <c r="B42" s="41">
        <v>2</v>
      </c>
      <c r="C42" s="18" t="s">
        <v>7</v>
      </c>
      <c r="D42" s="1" t="s">
        <v>13</v>
      </c>
      <c r="E42" s="16" t="s">
        <v>108</v>
      </c>
      <c r="F42">
        <v>1</v>
      </c>
      <c r="G42">
        <v>1</v>
      </c>
      <c r="H42" s="2">
        <v>0.1</v>
      </c>
      <c r="I42" s="56">
        <v>2</v>
      </c>
      <c r="J42" s="44">
        <f t="shared" si="0"/>
        <v>0.2</v>
      </c>
      <c r="K42" s="47"/>
      <c r="L42" s="78"/>
    </row>
    <row r="43" spans="1:12" s="21" customFormat="1" ht="12">
      <c r="A43" s="41" t="s">
        <v>113</v>
      </c>
      <c r="B43" s="41">
        <v>1</v>
      </c>
      <c r="C43" s="18" t="s">
        <v>7</v>
      </c>
      <c r="D43" s="1" t="s">
        <v>13</v>
      </c>
      <c r="E43" s="16" t="s">
        <v>114</v>
      </c>
      <c r="F43">
        <v>1</v>
      </c>
      <c r="G43">
        <v>1</v>
      </c>
      <c r="H43" s="2">
        <v>0.1</v>
      </c>
      <c r="I43" s="56">
        <v>1</v>
      </c>
      <c r="J43" s="44">
        <f t="shared" si="0"/>
        <v>0.1</v>
      </c>
      <c r="K43" s="47"/>
      <c r="L43" s="78"/>
    </row>
    <row r="44" spans="1:12" s="21" customFormat="1" ht="12">
      <c r="A44" s="41" t="s">
        <v>6</v>
      </c>
      <c r="B44" s="41">
        <v>2</v>
      </c>
      <c r="C44" s="18" t="s">
        <v>7</v>
      </c>
      <c r="D44" s="1" t="s">
        <v>13</v>
      </c>
      <c r="E44" s="16" t="s">
        <v>52</v>
      </c>
      <c r="F44">
        <v>1</v>
      </c>
      <c r="G44">
        <v>1</v>
      </c>
      <c r="H44" s="2">
        <v>0.1</v>
      </c>
      <c r="I44" s="43">
        <v>2</v>
      </c>
      <c r="J44" s="44">
        <f t="shared" si="0"/>
        <v>0.2</v>
      </c>
      <c r="K44" s="32"/>
      <c r="L44" s="78"/>
    </row>
    <row r="45" spans="1:11" s="21" customFormat="1" ht="12.75">
      <c r="A45" s="3" t="s">
        <v>11</v>
      </c>
      <c r="B45" s="4"/>
      <c r="C45" s="19"/>
      <c r="D45" s="5"/>
      <c r="E45" s="16"/>
      <c r="F45" s="4"/>
      <c r="G45" s="4"/>
      <c r="H45" s="6"/>
      <c r="I45" s="25"/>
      <c r="J45" s="7">
        <f>SUM(J19:J44)</f>
        <v>4.500000000000001</v>
      </c>
      <c r="K45" s="32"/>
    </row>
    <row r="46" spans="1:11" s="21" customFormat="1" ht="12.75">
      <c r="A46" s="8" t="s">
        <v>17</v>
      </c>
      <c r="B46" s="9"/>
      <c r="C46" s="20"/>
      <c r="D46" s="10"/>
      <c r="E46" s="17"/>
      <c r="F46" s="9"/>
      <c r="G46" s="9"/>
      <c r="H46" s="11"/>
      <c r="I46" s="9"/>
      <c r="J46" s="12">
        <f>SUM(J17,J45)</f>
        <v>7.420000000000001</v>
      </c>
      <c r="K46" s="32"/>
    </row>
    <row r="47" spans="1:11" s="21" customFormat="1" ht="12">
      <c r="A47"/>
      <c r="B47"/>
      <c r="C47" s="18"/>
      <c r="D47" s="1"/>
      <c r="E47" s="15"/>
      <c r="F47"/>
      <c r="G47"/>
      <c r="H47" s="2"/>
      <c r="I47" s="56"/>
      <c r="J47" s="44"/>
      <c r="K47" s="32"/>
    </row>
    <row r="48" spans="1:11" s="21" customFormat="1" ht="12.75">
      <c r="A48" s="3" t="s">
        <v>176</v>
      </c>
      <c r="B48" s="4"/>
      <c r="C48" s="19"/>
      <c r="D48" s="5"/>
      <c r="E48" s="16"/>
      <c r="F48" s="4"/>
      <c r="G48" s="4"/>
      <c r="H48" s="6"/>
      <c r="I48" s="25"/>
      <c r="J48" s="6"/>
      <c r="K48" s="47"/>
    </row>
    <row r="49" spans="1:12" s="21" customFormat="1" ht="12">
      <c r="A49" s="41" t="s">
        <v>18</v>
      </c>
      <c r="B49" s="41">
        <v>4</v>
      </c>
      <c r="C49" s="18" t="s">
        <v>7</v>
      </c>
      <c r="D49" s="1" t="s">
        <v>180</v>
      </c>
      <c r="E49" s="84" t="s">
        <v>179</v>
      </c>
      <c r="F49">
        <v>1</v>
      </c>
      <c r="G49">
        <v>1</v>
      </c>
      <c r="H49" s="2">
        <v>0.94</v>
      </c>
      <c r="I49" s="56">
        <v>4</v>
      </c>
      <c r="J49" s="44">
        <f>PRODUCT(H49,I49)</f>
        <v>3.76</v>
      </c>
      <c r="K49" s="32"/>
      <c r="L49" s="33"/>
    </row>
    <row r="50" spans="1:11" s="21" customFormat="1" ht="24.75">
      <c r="A50" s="63" t="s">
        <v>169</v>
      </c>
      <c r="B50" s="41">
        <v>1</v>
      </c>
      <c r="C50" s="35" t="s">
        <v>82</v>
      </c>
      <c r="D50" s="36"/>
      <c r="E50" s="16" t="s">
        <v>149</v>
      </c>
      <c r="F50" s="21">
        <v>1</v>
      </c>
      <c r="G50" s="21">
        <v>1</v>
      </c>
      <c r="H50" s="22">
        <v>12</v>
      </c>
      <c r="I50" s="43">
        <v>1</v>
      </c>
      <c r="J50" s="53">
        <f>PRODUCT(H50,I50)</f>
        <v>12</v>
      </c>
      <c r="K50" s="47"/>
    </row>
    <row r="51" spans="1:12" s="21" customFormat="1" ht="12">
      <c r="A51" s="41" t="s">
        <v>132</v>
      </c>
      <c r="B51" s="41">
        <v>1</v>
      </c>
      <c r="C51" s="18" t="s">
        <v>7</v>
      </c>
      <c r="D51" s="1" t="s">
        <v>133</v>
      </c>
      <c r="E51" s="60" t="s">
        <v>134</v>
      </c>
      <c r="F51">
        <v>1</v>
      </c>
      <c r="G51">
        <v>1</v>
      </c>
      <c r="H51" s="2">
        <v>0.18</v>
      </c>
      <c r="I51" s="43">
        <v>1</v>
      </c>
      <c r="J51" s="44">
        <f>PRODUCT(H51,I51)</f>
        <v>0.18</v>
      </c>
      <c r="K51" s="47"/>
      <c r="L51" s="33"/>
    </row>
    <row r="52" spans="1:12" s="21" customFormat="1" ht="12">
      <c r="A52" s="41" t="s">
        <v>135</v>
      </c>
      <c r="B52" s="41">
        <v>4</v>
      </c>
      <c r="C52" s="18" t="s">
        <v>7</v>
      </c>
      <c r="D52" s="1" t="s">
        <v>133</v>
      </c>
      <c r="E52" s="60" t="s">
        <v>136</v>
      </c>
      <c r="F52">
        <v>1</v>
      </c>
      <c r="G52">
        <v>1</v>
      </c>
      <c r="H52" s="2">
        <v>0.25</v>
      </c>
      <c r="I52" s="43">
        <v>4</v>
      </c>
      <c r="J52" s="44">
        <f>PRODUCT(H52,I52)</f>
        <v>1</v>
      </c>
      <c r="K52" s="47"/>
      <c r="L52" s="33"/>
    </row>
    <row r="53" spans="1:12" s="21" customFormat="1" ht="12">
      <c r="A53" s="41" t="s">
        <v>137</v>
      </c>
      <c r="B53" s="41">
        <v>3</v>
      </c>
      <c r="C53" s="18" t="s">
        <v>7</v>
      </c>
      <c r="D53" s="1" t="s">
        <v>133</v>
      </c>
      <c r="E53" s="60" t="s">
        <v>138</v>
      </c>
      <c r="F53">
        <v>1</v>
      </c>
      <c r="G53">
        <v>1</v>
      </c>
      <c r="H53" s="2">
        <v>0.19</v>
      </c>
      <c r="I53" s="43">
        <v>3</v>
      </c>
      <c r="J53" s="44">
        <f>PRODUCT(H53,I53)</f>
        <v>0.5700000000000001</v>
      </c>
      <c r="K53" s="32"/>
      <c r="L53" s="33"/>
    </row>
    <row r="54" spans="1:11" s="21" customFormat="1" ht="12.75">
      <c r="A54" s="40" t="s">
        <v>0</v>
      </c>
      <c r="B54" s="23"/>
      <c r="C54" s="27"/>
      <c r="D54" s="28"/>
      <c r="E54" s="29"/>
      <c r="F54" s="23"/>
      <c r="G54" s="23"/>
      <c r="H54" s="30"/>
      <c r="I54" s="23"/>
      <c r="J54" s="30"/>
      <c r="K54" s="33"/>
    </row>
    <row r="55" spans="1:12" s="21" customFormat="1" ht="12">
      <c r="A55" s="41" t="s">
        <v>23</v>
      </c>
      <c r="B55" s="41">
        <v>7</v>
      </c>
      <c r="C55" s="18" t="s">
        <v>7</v>
      </c>
      <c r="D55" s="1" t="s">
        <v>37</v>
      </c>
      <c r="E55" s="4" t="s">
        <v>24</v>
      </c>
      <c r="F55">
        <v>1</v>
      </c>
      <c r="G55">
        <v>1</v>
      </c>
      <c r="H55" s="2">
        <v>0.03</v>
      </c>
      <c r="I55">
        <v>7</v>
      </c>
      <c r="J55" s="44">
        <f>PRODUCT(H55,I55)</f>
        <v>0.21</v>
      </c>
      <c r="K55" s="32"/>
      <c r="L55" s="33"/>
    </row>
    <row r="56" spans="1:11" s="21" customFormat="1" ht="12.75">
      <c r="A56" s="3" t="s">
        <v>76</v>
      </c>
      <c r="B56" s="4"/>
      <c r="C56" s="19"/>
      <c r="D56" s="5"/>
      <c r="E56" s="16"/>
      <c r="F56" s="4"/>
      <c r="G56" s="4"/>
      <c r="H56" s="6"/>
      <c r="I56" s="4"/>
      <c r="J56" s="7">
        <f>SUM(J49:J55)</f>
        <v>17.72</v>
      </c>
      <c r="K56" s="32"/>
    </row>
    <row r="57" spans="1:11" s="21" customFormat="1" ht="12.75">
      <c r="A57" s="8" t="s">
        <v>17</v>
      </c>
      <c r="B57" s="9"/>
      <c r="C57" s="20"/>
      <c r="D57" s="10"/>
      <c r="E57" s="17"/>
      <c r="F57" s="9"/>
      <c r="G57" s="9"/>
      <c r="H57" s="11"/>
      <c r="I57" s="9"/>
      <c r="J57" s="12">
        <f>SUM(J17,J45,J56)</f>
        <v>25.14</v>
      </c>
      <c r="K57" s="32"/>
    </row>
    <row r="58" spans="1:11" s="21" customFormat="1" ht="12.75">
      <c r="A58" s="34"/>
      <c r="C58" s="35"/>
      <c r="D58" s="36"/>
      <c r="E58" s="37"/>
      <c r="H58" s="22"/>
      <c r="I58" s="46"/>
      <c r="J58" s="31"/>
      <c r="K58" s="32"/>
    </row>
    <row r="59" spans="1:11" s="21" customFormat="1" ht="12.75">
      <c r="A59" s="3" t="s">
        <v>9</v>
      </c>
      <c r="B59" s="4"/>
      <c r="C59" s="19"/>
      <c r="D59" s="5"/>
      <c r="E59" s="16"/>
      <c r="F59" s="4"/>
      <c r="G59" s="4"/>
      <c r="H59" s="6"/>
      <c r="I59" s="25"/>
      <c r="J59" s="7"/>
      <c r="K59" s="54"/>
    </row>
    <row r="60" spans="1:12" s="38" customFormat="1" ht="12">
      <c r="A60" s="42" t="s">
        <v>53</v>
      </c>
      <c r="B60" s="42">
        <v>2</v>
      </c>
      <c r="C60" s="49" t="s">
        <v>7</v>
      </c>
      <c r="D60" s="50" t="s">
        <v>54</v>
      </c>
      <c r="E60" s="60" t="s">
        <v>55</v>
      </c>
      <c r="F60" s="38">
        <v>1</v>
      </c>
      <c r="G60" s="38">
        <v>1</v>
      </c>
      <c r="H60" s="51">
        <v>0.12</v>
      </c>
      <c r="I60" s="52">
        <v>2</v>
      </c>
      <c r="J60" s="53">
        <f>PRODUCT(H60,I60)</f>
        <v>0.24</v>
      </c>
      <c r="K60" s="47"/>
      <c r="L60" s="33"/>
    </row>
    <row r="61" spans="1:12" s="21" customFormat="1" ht="12">
      <c r="A61" s="55" t="s">
        <v>66</v>
      </c>
      <c r="B61" s="69">
        <v>1</v>
      </c>
      <c r="C61" s="18" t="s">
        <v>7</v>
      </c>
      <c r="D61" s="36" t="s">
        <v>67</v>
      </c>
      <c r="E61" s="60" t="s">
        <v>65</v>
      </c>
      <c r="F61" s="21">
        <v>1</v>
      </c>
      <c r="G61" s="21">
        <v>1</v>
      </c>
      <c r="H61" s="22">
        <v>0.3</v>
      </c>
      <c r="I61" s="56">
        <v>1</v>
      </c>
      <c r="J61" s="53">
        <f>PRODUCT(H61,I61)</f>
        <v>0.3</v>
      </c>
      <c r="K61" s="71"/>
      <c r="L61" s="33"/>
    </row>
    <row r="62" spans="1:12" s="21" customFormat="1" ht="12">
      <c r="A62" s="55" t="s">
        <v>163</v>
      </c>
      <c r="B62" s="41">
        <v>1</v>
      </c>
      <c r="C62" s="35" t="s">
        <v>7</v>
      </c>
      <c r="D62" s="18" t="s">
        <v>146</v>
      </c>
      <c r="E62" s="16" t="s">
        <v>147</v>
      </c>
      <c r="F62" s="48">
        <v>1</v>
      </c>
      <c r="G62" s="21">
        <v>1</v>
      </c>
      <c r="H62" s="70">
        <v>4.5</v>
      </c>
      <c r="I62" s="56">
        <v>1</v>
      </c>
      <c r="J62" s="53">
        <f>PRODUCT(H62,I62)</f>
        <v>4.5</v>
      </c>
      <c r="K62" s="71"/>
      <c r="L62" s="33"/>
    </row>
    <row r="63" spans="1:12" s="21" customFormat="1" ht="12">
      <c r="A63" s="55" t="s">
        <v>164</v>
      </c>
      <c r="B63" s="41">
        <v>1</v>
      </c>
      <c r="C63" s="35" t="s">
        <v>7</v>
      </c>
      <c r="D63" s="18" t="s">
        <v>146</v>
      </c>
      <c r="E63" s="16" t="s">
        <v>148</v>
      </c>
      <c r="F63" s="48">
        <v>1</v>
      </c>
      <c r="G63" s="21">
        <v>1</v>
      </c>
      <c r="H63" s="70">
        <v>4.93</v>
      </c>
      <c r="I63" s="56">
        <v>1</v>
      </c>
      <c r="J63" s="53">
        <f>PRODUCT(H63,I63)</f>
        <v>4.93</v>
      </c>
      <c r="K63" s="32"/>
      <c r="L63" s="33"/>
    </row>
    <row r="64" spans="1:11" s="21" customFormat="1" ht="12.75">
      <c r="A64" s="3" t="s">
        <v>27</v>
      </c>
      <c r="B64" s="4"/>
      <c r="C64" s="19"/>
      <c r="D64" s="5"/>
      <c r="E64" s="16"/>
      <c r="F64" s="4"/>
      <c r="G64" s="4"/>
      <c r="H64" s="6"/>
      <c r="I64" s="4"/>
      <c r="J64" s="7">
        <f>SUM(J60:J63)</f>
        <v>9.969999999999999</v>
      </c>
      <c r="K64" s="32"/>
    </row>
    <row r="65" spans="1:11" s="21" customFormat="1" ht="12.75">
      <c r="A65" s="8" t="s">
        <v>17</v>
      </c>
      <c r="B65" s="9"/>
      <c r="C65" s="20"/>
      <c r="D65" s="10"/>
      <c r="E65" s="17"/>
      <c r="F65" s="9"/>
      <c r="G65" s="9"/>
      <c r="H65" s="11"/>
      <c r="I65" s="9"/>
      <c r="J65" s="12">
        <f>SUM(J17,J45,J56,J64)</f>
        <v>35.11</v>
      </c>
      <c r="K65" s="47"/>
    </row>
    <row r="66" spans="1:12" s="21" customFormat="1" ht="12">
      <c r="A66" s="48"/>
      <c r="B66" s="32"/>
      <c r="C66" s="35"/>
      <c r="D66" s="36"/>
      <c r="E66" s="48"/>
      <c r="H66" s="22"/>
      <c r="I66" s="52"/>
      <c r="J66" s="53"/>
      <c r="K66" s="32"/>
      <c r="L66" s="33"/>
    </row>
    <row r="67" spans="1:11" s="21" customFormat="1" ht="12.75">
      <c r="A67" s="3" t="s">
        <v>139</v>
      </c>
      <c r="B67" s="4"/>
      <c r="C67" s="19"/>
      <c r="D67" s="5"/>
      <c r="E67" s="16"/>
      <c r="F67" s="4"/>
      <c r="G67" s="4"/>
      <c r="H67" s="6"/>
      <c r="I67" s="25"/>
      <c r="J67" s="7"/>
      <c r="K67" s="48"/>
    </row>
    <row r="68" spans="1:18" s="21" customFormat="1" ht="49.5">
      <c r="A68" s="72" t="s">
        <v>154</v>
      </c>
      <c r="B68" s="41">
        <v>1</v>
      </c>
      <c r="C68" s="18" t="s">
        <v>82</v>
      </c>
      <c r="D68" s="36"/>
      <c r="E68" s="16"/>
      <c r="F68" s="21">
        <v>1</v>
      </c>
      <c r="G68" s="21">
        <v>1</v>
      </c>
      <c r="H68" s="22">
        <v>30</v>
      </c>
      <c r="I68" s="43">
        <v>1</v>
      </c>
      <c r="J68" s="53">
        <f>PRODUCT(H68,I68)</f>
        <v>30</v>
      </c>
      <c r="K68" s="48"/>
      <c r="L68" s="32"/>
      <c r="M68" s="35"/>
      <c r="N68" s="36"/>
      <c r="O68" s="48"/>
      <c r="R68" s="22"/>
    </row>
    <row r="69" spans="1:18" s="21" customFormat="1" ht="12">
      <c r="A69" s="73" t="s">
        <v>141</v>
      </c>
      <c r="B69" s="21">
        <v>3</v>
      </c>
      <c r="C69" s="35" t="s">
        <v>7</v>
      </c>
      <c r="D69" s="36" t="s">
        <v>33</v>
      </c>
      <c r="E69" s="16" t="s">
        <v>140</v>
      </c>
      <c r="F69" s="21">
        <v>1</v>
      </c>
      <c r="G69" s="21">
        <v>1</v>
      </c>
      <c r="H69" s="22">
        <v>15.25</v>
      </c>
      <c r="I69" s="75"/>
      <c r="J69" s="76"/>
      <c r="K69" s="48"/>
      <c r="L69" s="32"/>
      <c r="M69" s="35"/>
      <c r="N69" s="36"/>
      <c r="O69" s="48"/>
      <c r="R69" s="22"/>
    </row>
    <row r="70" spans="1:18" s="21" customFormat="1" ht="12">
      <c r="A70" s="41" t="s">
        <v>142</v>
      </c>
      <c r="B70" s="41">
        <v>1</v>
      </c>
      <c r="C70" s="18" t="s">
        <v>7</v>
      </c>
      <c r="D70" s="36" t="s">
        <v>34</v>
      </c>
      <c r="E70" s="4" t="s">
        <v>143</v>
      </c>
      <c r="F70" s="21">
        <v>1</v>
      </c>
      <c r="G70" s="21">
        <v>1</v>
      </c>
      <c r="H70" s="22">
        <v>2.2</v>
      </c>
      <c r="I70" s="56">
        <v>1</v>
      </c>
      <c r="J70" s="53">
        <f>PRODUCT(H70,I70)</f>
        <v>2.2</v>
      </c>
      <c r="L70" s="32"/>
      <c r="M70" s="35"/>
      <c r="N70" s="36"/>
      <c r="O70" s="48"/>
      <c r="R70" s="22"/>
    </row>
    <row r="71" spans="1:18" s="21" customFormat="1" ht="12">
      <c r="A71" s="41" t="s">
        <v>144</v>
      </c>
      <c r="B71" s="41">
        <v>2</v>
      </c>
      <c r="C71" s="18" t="s">
        <v>7</v>
      </c>
      <c r="D71" s="36" t="s">
        <v>34</v>
      </c>
      <c r="E71" s="81" t="s">
        <v>145</v>
      </c>
      <c r="F71" s="21">
        <v>1</v>
      </c>
      <c r="G71" s="21">
        <v>1</v>
      </c>
      <c r="H71" s="22">
        <v>1.6</v>
      </c>
      <c r="I71" s="56">
        <v>2</v>
      </c>
      <c r="J71" s="53">
        <f>PRODUCT(H71,I71)</f>
        <v>3.2</v>
      </c>
      <c r="K71" s="32"/>
      <c r="M71" s="35"/>
      <c r="N71" s="36"/>
      <c r="R71" s="22"/>
    </row>
    <row r="72" spans="1:11" s="21" customFormat="1" ht="12.75">
      <c r="A72" s="3" t="s">
        <v>81</v>
      </c>
      <c r="B72" s="4"/>
      <c r="C72" s="19"/>
      <c r="D72" s="5"/>
      <c r="E72" s="16"/>
      <c r="F72" s="4"/>
      <c r="G72" s="4"/>
      <c r="H72" s="6"/>
      <c r="I72" s="4"/>
      <c r="J72" s="7">
        <f>SUM(J68:J71)</f>
        <v>35.400000000000006</v>
      </c>
      <c r="K72" s="32"/>
    </row>
    <row r="73" spans="1:11" s="21" customFormat="1" ht="12.75">
      <c r="A73" s="8" t="s">
        <v>17</v>
      </c>
      <c r="B73" s="9"/>
      <c r="C73" s="20"/>
      <c r="D73" s="10"/>
      <c r="E73" s="17"/>
      <c r="F73" s="9"/>
      <c r="G73" s="9"/>
      <c r="H73" s="11"/>
      <c r="I73" s="9"/>
      <c r="J73" s="12">
        <f>SUM(J17,J45,J56,J64,J72)</f>
        <v>70.51</v>
      </c>
      <c r="K73" s="32"/>
    </row>
    <row r="74" spans="1:11" s="21" customFormat="1" ht="12">
      <c r="A74"/>
      <c r="B74"/>
      <c r="C74" s="18"/>
      <c r="D74" s="1"/>
      <c r="E74" s="15"/>
      <c r="F74"/>
      <c r="G74"/>
      <c r="H74" s="2"/>
      <c r="I74"/>
      <c r="J74" s="44"/>
      <c r="K74" s="32"/>
    </row>
    <row r="75" spans="1:11" s="21" customFormat="1" ht="12.75">
      <c r="A75" s="3" t="s">
        <v>70</v>
      </c>
      <c r="B75" s="4"/>
      <c r="C75" s="19"/>
      <c r="D75" s="5"/>
      <c r="E75" s="16"/>
      <c r="F75" s="4"/>
      <c r="G75" s="4"/>
      <c r="H75" s="6"/>
      <c r="I75" s="4"/>
      <c r="J75" s="7"/>
      <c r="K75" s="47"/>
    </row>
    <row r="76" spans="1:12" s="21" customFormat="1" ht="12.75">
      <c r="A76" s="41" t="s">
        <v>30</v>
      </c>
      <c r="B76" s="41">
        <v>6</v>
      </c>
      <c r="C76" s="18" t="s">
        <v>7</v>
      </c>
      <c r="D76" s="1" t="s">
        <v>28</v>
      </c>
      <c r="E76" s="4" t="s">
        <v>29</v>
      </c>
      <c r="F76">
        <v>1</v>
      </c>
      <c r="G76">
        <v>1</v>
      </c>
      <c r="H76" s="2">
        <v>1.89</v>
      </c>
      <c r="I76" s="43">
        <v>6</v>
      </c>
      <c r="J76" s="44">
        <f>PRODUCT(H76,I76)</f>
        <v>11.34</v>
      </c>
      <c r="K76" s="32"/>
      <c r="L76" s="33"/>
    </row>
    <row r="77" spans="1:12" s="21" customFormat="1" ht="12">
      <c r="A77" s="41" t="s">
        <v>31</v>
      </c>
      <c r="B77" s="41">
        <v>6</v>
      </c>
      <c r="C77" s="18" t="s">
        <v>7</v>
      </c>
      <c r="D77" s="1" t="s">
        <v>33</v>
      </c>
      <c r="E77" s="4" t="s">
        <v>32</v>
      </c>
      <c r="F77">
        <v>1</v>
      </c>
      <c r="G77">
        <v>1</v>
      </c>
      <c r="H77" s="2">
        <v>0.125</v>
      </c>
      <c r="I77" s="56">
        <v>6</v>
      </c>
      <c r="J77" s="44">
        <f>PRODUCT(H77,I77)</f>
        <v>0.75</v>
      </c>
      <c r="K77" s="32"/>
      <c r="L77" s="33"/>
    </row>
    <row r="78" spans="1:11" s="21" customFormat="1" ht="12.75">
      <c r="A78" s="3" t="s">
        <v>83</v>
      </c>
      <c r="B78" s="4"/>
      <c r="C78" s="19"/>
      <c r="D78" s="5"/>
      <c r="E78" s="16"/>
      <c r="F78" s="4"/>
      <c r="G78" s="4"/>
      <c r="H78" s="6"/>
      <c r="I78" s="4"/>
      <c r="J78" s="7">
        <f>SUM(J76:J77)</f>
        <v>12.09</v>
      </c>
      <c r="K78" s="32"/>
    </row>
    <row r="79" spans="1:11" s="21" customFormat="1" ht="12.75">
      <c r="A79" s="8" t="s">
        <v>17</v>
      </c>
      <c r="B79" s="9"/>
      <c r="C79" s="20"/>
      <c r="D79" s="10"/>
      <c r="E79" s="17"/>
      <c r="F79" s="9"/>
      <c r="G79" s="9"/>
      <c r="H79" s="11"/>
      <c r="I79" s="9"/>
      <c r="J79" s="12">
        <f>SUM(J17,J45,J56,J64,J72,J78)</f>
        <v>82.60000000000001</v>
      </c>
      <c r="K79" s="32"/>
    </row>
    <row r="80" spans="1:12" s="21" customFormat="1" ht="12">
      <c r="A80"/>
      <c r="B80"/>
      <c r="C80" s="18"/>
      <c r="D80" s="1"/>
      <c r="E80"/>
      <c r="F80"/>
      <c r="G80"/>
      <c r="H80" s="2"/>
      <c r="I80" s="43"/>
      <c r="J80" s="44"/>
      <c r="K80" s="32"/>
      <c r="L80" s="33"/>
    </row>
    <row r="81" spans="1:11" s="21" customFormat="1" ht="12.75">
      <c r="A81" s="3" t="s">
        <v>74</v>
      </c>
      <c r="B81" s="4"/>
      <c r="C81" s="19"/>
      <c r="D81" s="5"/>
      <c r="E81" s="16"/>
      <c r="F81" s="4"/>
      <c r="G81" s="4"/>
      <c r="H81" s="6"/>
      <c r="I81" s="25"/>
      <c r="J81" s="7"/>
      <c r="K81" s="32"/>
    </row>
    <row r="82" spans="1:12" s="21" customFormat="1" ht="12">
      <c r="A82" s="61" t="s">
        <v>87</v>
      </c>
      <c r="B82" s="21">
        <v>1</v>
      </c>
      <c r="C82" s="35" t="s">
        <v>82</v>
      </c>
      <c r="D82" s="36"/>
      <c r="E82" s="37"/>
      <c r="F82" s="21">
        <v>1</v>
      </c>
      <c r="G82" s="21">
        <v>1</v>
      </c>
      <c r="H82" s="22">
        <v>7</v>
      </c>
      <c r="I82" s="43">
        <v>1</v>
      </c>
      <c r="J82" s="53">
        <f>PRODUCT(H82,I82)</f>
        <v>7</v>
      </c>
      <c r="K82" s="32"/>
      <c r="L82" s="33"/>
    </row>
    <row r="83" spans="1:12" s="21" customFormat="1" ht="12">
      <c r="A83" s="61" t="s">
        <v>84</v>
      </c>
      <c r="B83" s="21">
        <v>1</v>
      </c>
      <c r="C83" s="35" t="s">
        <v>82</v>
      </c>
      <c r="D83" s="36"/>
      <c r="E83" s="37"/>
      <c r="F83" s="21">
        <v>1</v>
      </c>
      <c r="G83" s="21">
        <v>1</v>
      </c>
      <c r="H83" s="22">
        <v>8</v>
      </c>
      <c r="I83" s="43">
        <v>1</v>
      </c>
      <c r="J83" s="53">
        <f>PRODUCT(H83,I83)</f>
        <v>8</v>
      </c>
      <c r="K83" s="32"/>
      <c r="L83" s="33"/>
    </row>
    <row r="84" spans="1:12" s="21" customFormat="1" ht="12">
      <c r="A84" s="61" t="s">
        <v>85</v>
      </c>
      <c r="B84" s="21">
        <v>1</v>
      </c>
      <c r="C84" s="35" t="s">
        <v>82</v>
      </c>
      <c r="D84" s="36"/>
      <c r="E84" s="37"/>
      <c r="F84" s="21">
        <v>1</v>
      </c>
      <c r="G84" s="21">
        <v>1</v>
      </c>
      <c r="H84" s="22">
        <v>9</v>
      </c>
      <c r="I84" s="43">
        <v>1</v>
      </c>
      <c r="J84" s="53">
        <f>PRODUCT(H84,I84)</f>
        <v>9</v>
      </c>
      <c r="K84" s="32"/>
      <c r="L84" s="33"/>
    </row>
    <row r="85" spans="1:11" s="21" customFormat="1" ht="12.75">
      <c r="A85" s="34" t="s">
        <v>93</v>
      </c>
      <c r="C85" s="35"/>
      <c r="D85" s="36"/>
      <c r="E85" s="37"/>
      <c r="H85" s="22"/>
      <c r="I85" s="43"/>
      <c r="J85" s="45"/>
      <c r="K85" s="32"/>
    </row>
    <row r="86" spans="1:18" s="21" customFormat="1" ht="24.75">
      <c r="A86" s="57" t="s">
        <v>58</v>
      </c>
      <c r="C86" s="18" t="s">
        <v>7</v>
      </c>
      <c r="D86" s="1" t="s">
        <v>57</v>
      </c>
      <c r="E86" s="39" t="s">
        <v>56</v>
      </c>
      <c r="F86">
        <v>1</v>
      </c>
      <c r="G86">
        <v>1</v>
      </c>
      <c r="H86" s="2">
        <v>134.68</v>
      </c>
      <c r="I86" s="56"/>
      <c r="J86" s="56"/>
      <c r="K86" s="32"/>
      <c r="L86" s="33"/>
      <c r="M86" s="79"/>
      <c r="N86" s="79"/>
      <c r="O86" s="79"/>
      <c r="P86" s="79"/>
      <c r="Q86" s="79"/>
      <c r="R86" s="79"/>
    </row>
    <row r="87" spans="1:18" s="21" customFormat="1" ht="24.75">
      <c r="A87" s="57" t="s">
        <v>69</v>
      </c>
      <c r="C87" s="18" t="s">
        <v>7</v>
      </c>
      <c r="D87" s="1" t="s">
        <v>57</v>
      </c>
      <c r="E87" s="39" t="s">
        <v>68</v>
      </c>
      <c r="F87">
        <v>1</v>
      </c>
      <c r="G87">
        <v>1</v>
      </c>
      <c r="H87" s="2">
        <v>51.7</v>
      </c>
      <c r="I87" s="56"/>
      <c r="J87" s="56"/>
      <c r="K87" s="32"/>
      <c r="L87" s="33"/>
      <c r="M87" s="79"/>
      <c r="N87" s="79"/>
      <c r="O87" s="79"/>
      <c r="P87" s="79"/>
      <c r="Q87" s="79"/>
      <c r="R87" s="79"/>
    </row>
    <row r="88" spans="1:12" s="21" customFormat="1" ht="12">
      <c r="A88" s="55"/>
      <c r="B88"/>
      <c r="C88" s="18"/>
      <c r="D88" s="1"/>
      <c r="E88"/>
      <c r="F88"/>
      <c r="G88"/>
      <c r="H88" s="2"/>
      <c r="I88" s="43"/>
      <c r="J88" s="44"/>
      <c r="K88" s="32"/>
      <c r="L88" s="33"/>
    </row>
    <row r="89" spans="1:11" s="21" customFormat="1" ht="12.75">
      <c r="A89" s="3" t="s">
        <v>86</v>
      </c>
      <c r="B89" s="4"/>
      <c r="C89" s="19"/>
      <c r="D89" s="5"/>
      <c r="E89" s="16"/>
      <c r="F89" s="4"/>
      <c r="G89" s="4"/>
      <c r="H89" s="6"/>
      <c r="I89" s="4"/>
      <c r="J89" s="7">
        <f>SUM(J82:J88)</f>
        <v>24</v>
      </c>
      <c r="K89" s="32"/>
    </row>
    <row r="90" spans="1:11" s="21" customFormat="1" ht="12.75">
      <c r="A90" s="8" t="s">
        <v>17</v>
      </c>
      <c r="B90" s="9"/>
      <c r="C90" s="20"/>
      <c r="D90" s="10"/>
      <c r="E90" s="17"/>
      <c r="F90" s="9"/>
      <c r="G90" s="9"/>
      <c r="H90" s="11"/>
      <c r="I90" s="9"/>
      <c r="J90" s="12">
        <f>SUM(J17,J45,J56,J64,J72,J78,J89)</f>
        <v>106.60000000000001</v>
      </c>
      <c r="K90" s="32"/>
    </row>
    <row r="91" spans="1:12" s="21" customFormat="1" ht="12">
      <c r="A91"/>
      <c r="B91"/>
      <c r="C91" s="18"/>
      <c r="D91" s="1"/>
      <c r="E91"/>
      <c r="F91"/>
      <c r="G91"/>
      <c r="H91" s="2"/>
      <c r="I91" s="43"/>
      <c r="J91" s="44"/>
      <c r="K91" s="32"/>
      <c r="L91" s="33"/>
    </row>
    <row r="92" spans="1:11" s="21" customFormat="1" ht="12.75">
      <c r="A92" s="3" t="s">
        <v>71</v>
      </c>
      <c r="B92" s="4"/>
      <c r="C92" s="19"/>
      <c r="D92" s="5"/>
      <c r="E92" s="16"/>
      <c r="F92" s="4"/>
      <c r="G92" s="4"/>
      <c r="H92" s="6"/>
      <c r="I92" s="4"/>
      <c r="J92" s="7"/>
      <c r="K92" s="32"/>
    </row>
    <row r="93" spans="1:12" s="21" customFormat="1" ht="12">
      <c r="A93" s="62" t="s">
        <v>155</v>
      </c>
      <c r="B93" s="41">
        <v>1</v>
      </c>
      <c r="C93" s="35" t="s">
        <v>82</v>
      </c>
      <c r="D93" s="36"/>
      <c r="E93" s="16"/>
      <c r="F93" s="21">
        <v>1</v>
      </c>
      <c r="G93" s="21">
        <v>1</v>
      </c>
      <c r="H93" s="22">
        <v>7</v>
      </c>
      <c r="I93" s="43">
        <v>1</v>
      </c>
      <c r="J93" s="53">
        <f aca="true" t="shared" si="1" ref="J93:J100">PRODUCT(H93,I93)</f>
        <v>7</v>
      </c>
      <c r="K93" s="32"/>
      <c r="L93" s="33"/>
    </row>
    <row r="94" spans="1:12" s="21" customFormat="1" ht="12">
      <c r="A94" s="41" t="s">
        <v>170</v>
      </c>
      <c r="B94" s="41">
        <v>4</v>
      </c>
      <c r="C94" s="35" t="s">
        <v>7</v>
      </c>
      <c r="D94" s="36" t="s">
        <v>75</v>
      </c>
      <c r="E94" s="16" t="s">
        <v>171</v>
      </c>
      <c r="F94" s="21">
        <v>1</v>
      </c>
      <c r="G94" s="21">
        <v>1</v>
      </c>
      <c r="H94" s="22">
        <v>0.08</v>
      </c>
      <c r="I94" s="43">
        <v>4</v>
      </c>
      <c r="J94" s="53">
        <v>0.32</v>
      </c>
      <c r="K94" s="47"/>
      <c r="L94" s="33"/>
    </row>
    <row r="95" spans="1:12" s="21" customFormat="1" ht="12">
      <c r="A95" s="59" t="s">
        <v>158</v>
      </c>
      <c r="B95" s="41"/>
      <c r="C95" s="18"/>
      <c r="D95" s="1"/>
      <c r="E95" s="60"/>
      <c r="F95"/>
      <c r="G95"/>
      <c r="H95" s="2">
        <v>0.07</v>
      </c>
      <c r="I95" s="56">
        <v>6</v>
      </c>
      <c r="J95" s="44">
        <v>0.4</v>
      </c>
      <c r="K95" s="32"/>
      <c r="L95" s="33"/>
    </row>
    <row r="96" spans="1:12" s="21" customFormat="1" ht="12">
      <c r="A96" s="41" t="s">
        <v>150</v>
      </c>
      <c r="B96" s="41">
        <v>4</v>
      </c>
      <c r="C96" s="18" t="s">
        <v>7</v>
      </c>
      <c r="D96" s="1" t="s">
        <v>75</v>
      </c>
      <c r="E96" s="60" t="s">
        <v>151</v>
      </c>
      <c r="F96">
        <v>1</v>
      </c>
      <c r="G96">
        <v>1</v>
      </c>
      <c r="H96" s="2">
        <v>0.14</v>
      </c>
      <c r="I96" s="43">
        <v>4</v>
      </c>
      <c r="J96" s="44">
        <f t="shared" si="1"/>
        <v>0.56</v>
      </c>
      <c r="K96" s="32"/>
      <c r="L96" s="33"/>
    </row>
    <row r="97" spans="1:12" s="21" customFormat="1" ht="12">
      <c r="A97" s="41" t="s">
        <v>72</v>
      </c>
      <c r="B97" s="41">
        <v>6</v>
      </c>
      <c r="C97" s="18" t="s">
        <v>79</v>
      </c>
      <c r="D97" s="1"/>
      <c r="E97" s="16" t="s">
        <v>80</v>
      </c>
      <c r="F97">
        <v>1</v>
      </c>
      <c r="G97">
        <v>100</v>
      </c>
      <c r="H97" s="2">
        <v>6.7</v>
      </c>
      <c r="I97" s="43">
        <v>1</v>
      </c>
      <c r="J97" s="44">
        <f t="shared" si="1"/>
        <v>6.7</v>
      </c>
      <c r="K97" s="32"/>
      <c r="L97" s="33"/>
    </row>
    <row r="98" spans="1:12" s="21" customFormat="1" ht="12">
      <c r="A98" s="41" t="s">
        <v>73</v>
      </c>
      <c r="B98" s="41">
        <v>5</v>
      </c>
      <c r="C98" s="18" t="s">
        <v>7</v>
      </c>
      <c r="D98" s="1" t="s">
        <v>77</v>
      </c>
      <c r="E98" s="60" t="s">
        <v>78</v>
      </c>
      <c r="F98">
        <v>1</v>
      </c>
      <c r="G98">
        <v>1</v>
      </c>
      <c r="H98" s="2">
        <v>0.04</v>
      </c>
      <c r="I98" s="43">
        <v>5</v>
      </c>
      <c r="J98" s="44">
        <f t="shared" si="1"/>
        <v>0.2</v>
      </c>
      <c r="K98" s="32"/>
      <c r="L98" s="33"/>
    </row>
    <row r="99" spans="1:12" s="21" customFormat="1" ht="49.5">
      <c r="A99" s="63" t="s">
        <v>156</v>
      </c>
      <c r="B99" s="41">
        <v>1</v>
      </c>
      <c r="C99" s="35" t="s">
        <v>82</v>
      </c>
      <c r="D99" s="36"/>
      <c r="E99" s="16"/>
      <c r="F99" s="21">
        <v>1</v>
      </c>
      <c r="G99" s="21">
        <v>1</v>
      </c>
      <c r="H99" s="22">
        <v>16</v>
      </c>
      <c r="I99" s="43" t="s">
        <v>26</v>
      </c>
      <c r="J99" s="53" t="s">
        <v>26</v>
      </c>
      <c r="K99" s="32"/>
      <c r="L99" s="33"/>
    </row>
    <row r="100" spans="1:12" s="21" customFormat="1" ht="12">
      <c r="A100" s="74" t="s">
        <v>35</v>
      </c>
      <c r="B100" s="41">
        <v>3</v>
      </c>
      <c r="C100" s="18" t="s">
        <v>7</v>
      </c>
      <c r="D100" t="s">
        <v>36</v>
      </c>
      <c r="E100" s="4" t="s">
        <v>177</v>
      </c>
      <c r="F100">
        <v>1</v>
      </c>
      <c r="G100">
        <v>1</v>
      </c>
      <c r="H100" s="2">
        <v>3.33</v>
      </c>
      <c r="I100" s="56">
        <v>3</v>
      </c>
      <c r="J100" s="44">
        <f t="shared" si="1"/>
        <v>9.99</v>
      </c>
      <c r="K100" s="32"/>
      <c r="L100" s="33"/>
    </row>
    <row r="101" spans="1:11" s="21" customFormat="1" ht="12.75">
      <c r="A101" s="3" t="s">
        <v>88</v>
      </c>
      <c r="B101" s="4"/>
      <c r="C101" s="19"/>
      <c r="D101" s="5"/>
      <c r="E101" s="16"/>
      <c r="F101" s="4"/>
      <c r="G101" s="4"/>
      <c r="H101" s="6"/>
      <c r="I101" s="4"/>
      <c r="J101" s="7">
        <f>SUM(J93:J100)</f>
        <v>25.17</v>
      </c>
      <c r="K101" s="32"/>
    </row>
    <row r="102" spans="1:11" s="21" customFormat="1" ht="12.75">
      <c r="A102" s="8" t="s">
        <v>17</v>
      </c>
      <c r="B102" s="9"/>
      <c r="C102" s="20"/>
      <c r="D102" s="10"/>
      <c r="E102" s="17"/>
      <c r="F102" s="9"/>
      <c r="G102" s="9"/>
      <c r="H102" s="11"/>
      <c r="I102" s="9"/>
      <c r="J102" s="12">
        <f>SUM(J17,J45,J56,J64,J72,J78,J89,J100)</f>
        <v>116.59</v>
      </c>
      <c r="K102" s="32"/>
    </row>
    <row r="103" spans="1:11" s="21" customFormat="1" ht="12.75">
      <c r="A103" s="34"/>
      <c r="C103" s="35"/>
      <c r="D103" s="36"/>
      <c r="E103" s="37"/>
      <c r="H103" s="22"/>
      <c r="I103" s="43"/>
      <c r="J103" s="44"/>
      <c r="K103" s="32"/>
    </row>
    <row r="104" spans="1:11" s="21" customFormat="1" ht="12.75">
      <c r="A104" s="3" t="s">
        <v>89</v>
      </c>
      <c r="B104" s="4"/>
      <c r="C104" s="19"/>
      <c r="D104" s="5"/>
      <c r="E104" s="16"/>
      <c r="F104" s="4"/>
      <c r="G104" s="4"/>
      <c r="H104" s="6"/>
      <c r="I104" s="4"/>
      <c r="J104" s="7"/>
      <c r="K104" s="32"/>
    </row>
    <row r="105" spans="1:12" s="21" customFormat="1" ht="12">
      <c r="A105" s="62" t="s">
        <v>153</v>
      </c>
      <c r="B105" s="4">
        <v>1</v>
      </c>
      <c r="C105" s="35" t="s">
        <v>82</v>
      </c>
      <c r="D105" s="36"/>
      <c r="E105" s="37"/>
      <c r="F105" s="21">
        <v>1</v>
      </c>
      <c r="G105" s="21">
        <v>1</v>
      </c>
      <c r="H105" s="22">
        <v>29</v>
      </c>
      <c r="I105" s="56">
        <v>1</v>
      </c>
      <c r="J105" s="44">
        <f>PRODUCT(H105,I105)</f>
        <v>29</v>
      </c>
      <c r="K105" s="32"/>
      <c r="L105" s="33"/>
    </row>
    <row r="106" spans="1:12" s="21" customFormat="1" ht="12">
      <c r="A106" s="61" t="s">
        <v>152</v>
      </c>
      <c r="B106" s="4">
        <v>1</v>
      </c>
      <c r="C106" s="35" t="s">
        <v>82</v>
      </c>
      <c r="D106" s="36"/>
      <c r="E106" s="37"/>
      <c r="F106" s="21">
        <v>1</v>
      </c>
      <c r="G106" s="21">
        <v>1</v>
      </c>
      <c r="H106" s="22">
        <v>29</v>
      </c>
      <c r="I106" s="56">
        <v>1</v>
      </c>
      <c r="J106" s="44">
        <f>PRODUCT(H106,I106)</f>
        <v>29</v>
      </c>
      <c r="K106" s="32"/>
      <c r="L106" s="33"/>
    </row>
    <row r="107" spans="1:11" s="21" customFormat="1" ht="12.75">
      <c r="A107" s="3" t="s">
        <v>90</v>
      </c>
      <c r="B107" s="4"/>
      <c r="C107" s="19"/>
      <c r="D107" s="5"/>
      <c r="E107" s="16"/>
      <c r="F107" s="4"/>
      <c r="G107" s="4"/>
      <c r="H107" s="6"/>
      <c r="I107" s="4"/>
      <c r="J107" s="7">
        <f>SUM(J103:J106)</f>
        <v>58</v>
      </c>
      <c r="K107" s="32"/>
    </row>
    <row r="108" spans="1:11" s="21" customFormat="1" ht="12.75">
      <c r="A108" s="8" t="s">
        <v>17</v>
      </c>
      <c r="B108" s="9"/>
      <c r="C108" s="20"/>
      <c r="D108" s="10"/>
      <c r="E108" s="17"/>
      <c r="F108" s="9"/>
      <c r="G108" s="9"/>
      <c r="H108" s="11"/>
      <c r="I108" s="9"/>
      <c r="J108" s="12">
        <f>SUM(J17,J45,J56,J64,J72,J78,J89,J100,J107)</f>
        <v>174.59</v>
      </c>
      <c r="K108" s="32"/>
    </row>
    <row r="109" spans="1:11" s="21" customFormat="1" ht="12">
      <c r="A109"/>
      <c r="B109"/>
      <c r="C109" s="18"/>
      <c r="D109" s="1"/>
      <c r="E109" s="15"/>
      <c r="F109"/>
      <c r="G109"/>
      <c r="H109" s="2"/>
      <c r="I109" s="43"/>
      <c r="J109" s="44"/>
      <c r="K109" s="32"/>
    </row>
    <row r="110" spans="1:11" s="21" customFormat="1" ht="12.75">
      <c r="A110" s="3" t="s">
        <v>59</v>
      </c>
      <c r="B110" s="4"/>
      <c r="C110" s="19"/>
      <c r="D110" s="5"/>
      <c r="E110" s="16"/>
      <c r="F110" s="4"/>
      <c r="G110" s="4"/>
      <c r="H110" s="6"/>
      <c r="I110" s="4"/>
      <c r="J110" s="7"/>
      <c r="K110" s="80"/>
    </row>
    <row r="111" spans="1:12" s="21" customFormat="1" ht="12">
      <c r="A111" s="55" t="s">
        <v>62</v>
      </c>
      <c r="B111" s="18"/>
      <c r="C111" s="18" t="s">
        <v>7</v>
      </c>
      <c r="D111" s="1" t="s">
        <v>60</v>
      </c>
      <c r="E111" s="39" t="s">
        <v>61</v>
      </c>
      <c r="F111">
        <v>1</v>
      </c>
      <c r="G111">
        <v>1</v>
      </c>
      <c r="H111" s="2">
        <v>20.48</v>
      </c>
      <c r="I111" s="58" t="s">
        <v>26</v>
      </c>
      <c r="J111" s="44"/>
      <c r="K111" s="80"/>
      <c r="L111" s="33"/>
    </row>
    <row r="112" spans="1:12" s="21" customFormat="1" ht="12">
      <c r="A112" s="41" t="s">
        <v>64</v>
      </c>
      <c r="B112" s="18"/>
      <c r="C112" s="18" t="s">
        <v>7</v>
      </c>
      <c r="D112" s="1" t="s">
        <v>60</v>
      </c>
      <c r="E112" s="39" t="s">
        <v>63</v>
      </c>
      <c r="F112">
        <v>1</v>
      </c>
      <c r="G112">
        <v>1</v>
      </c>
      <c r="H112" s="2">
        <v>34.14</v>
      </c>
      <c r="I112" s="58"/>
      <c r="J112" s="44"/>
      <c r="K112" s="32"/>
      <c r="L112" s="33"/>
    </row>
    <row r="113" spans="1:11" s="21" customFormat="1" ht="12">
      <c r="A113"/>
      <c r="B113"/>
      <c r="C113" s="18"/>
      <c r="D113" s="1"/>
      <c r="E113" s="15"/>
      <c r="F113"/>
      <c r="G113"/>
      <c r="H113" s="2"/>
      <c r="I113" s="43"/>
      <c r="J113" s="44"/>
      <c r="K113" s="32"/>
    </row>
    <row r="114" spans="1:11" s="21" customFormat="1" ht="12.75">
      <c r="A114" s="3" t="s">
        <v>166</v>
      </c>
      <c r="B114" s="4"/>
      <c r="C114" s="19"/>
      <c r="D114" s="5"/>
      <c r="E114" s="16"/>
      <c r="F114" s="4"/>
      <c r="G114" s="4"/>
      <c r="H114" s="6"/>
      <c r="I114" s="4"/>
      <c r="J114" s="7"/>
      <c r="K114" s="80"/>
    </row>
    <row r="115" spans="1:11" s="21" customFormat="1" ht="12">
      <c r="A115" s="41" t="s">
        <v>168</v>
      </c>
      <c r="B115"/>
      <c r="C115" s="18"/>
      <c r="D115" s="1"/>
      <c r="E115" t="s">
        <v>167</v>
      </c>
      <c r="F115">
        <v>1</v>
      </c>
      <c r="G115">
        <v>1</v>
      </c>
      <c r="H115" s="2">
        <v>1.5</v>
      </c>
      <c r="I115" s="43"/>
      <c r="J115" s="44"/>
      <c r="K115" s="32"/>
    </row>
    <row r="116" spans="1:11" s="21" customFormat="1" ht="12">
      <c r="A116"/>
      <c r="B116"/>
      <c r="C116" s="18"/>
      <c r="D116" s="1"/>
      <c r="E116" s="15"/>
      <c r="F116"/>
      <c r="G116"/>
      <c r="H116" s="2"/>
      <c r="I116" s="43"/>
      <c r="J116" s="44"/>
      <c r="K116" s="32"/>
    </row>
    <row r="117" spans="1:11" s="21" customFormat="1" ht="12">
      <c r="A117"/>
      <c r="B117"/>
      <c r="C117" s="18"/>
      <c r="D117" s="1"/>
      <c r="E117" s="15"/>
      <c r="F117"/>
      <c r="G117"/>
      <c r="H117" s="2"/>
      <c r="I117" s="43"/>
      <c r="J117" s="44"/>
      <c r="K117" s="32"/>
    </row>
  </sheetData>
  <hyperlinks>
    <hyperlink ref="H9" r:id="rId1" display="http://www.mouser.com/catalog/631/323.pdf"/>
    <hyperlink ref="H15" r:id="rId2" display="http://www.mouser.com/catalog/631/324.pdf"/>
    <hyperlink ref="H14" r:id="rId3" display="http://www.mouser.com/catalog/631/323.pdf"/>
    <hyperlink ref="H28" r:id="rId4" display="http://www.mouser.com/catalog/631/324.pdf"/>
    <hyperlink ref="H25" r:id="rId5" display="http://www.mouser.com/catalog/631/323.pdf"/>
    <hyperlink ref="H16" r:id="rId6" display="http://www.mouser.com/catalog/631/324.pdf"/>
    <hyperlink ref="H10" r:id="rId7" display="http://www.mouser.com/catalog/631/324.pdf"/>
    <hyperlink ref="I4" r:id="rId8" display="http://www.mouser.com/search/ProductDetail.aspx?R=BQ014D0153J--virtualkey58110000virtualkey581-BQ014D0153J"/>
  </hyperlinks>
  <printOptions/>
  <pageMargins left="0.75" right="0.75" top="1" bottom="1" header="0.5" footer="0.5"/>
  <pageSetup horizontalDpi="600" verticalDpi="600" orientation="portrait" r:id="rId1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Dragonfly 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William J. Hall</dc:creator>
  <cp:keywords/>
  <dc:description/>
  <cp:lastModifiedBy>William J Hall</cp:lastModifiedBy>
  <dcterms:created xsi:type="dcterms:W3CDTF">2007-06-20T06:48:35Z</dcterms:created>
  <dcterms:modified xsi:type="dcterms:W3CDTF">2010-05-16T03:04:43Z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