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4306" windowWidth="1928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<sst xmlns="http://schemas.openxmlformats.org/spreadsheetml/2006/main" count="529" uniqueCount="330">
  <si>
    <t>4 position header</t>
  </si>
  <si>
    <t>1 M ohm</t>
  </si>
  <si>
    <t>571-6405514</t>
  </si>
  <si>
    <t>STMicroelectronics</t>
  </si>
  <si>
    <t>82 K ohm</t>
  </si>
  <si>
    <t>Vishay</t>
  </si>
  <si>
    <t>http://www.mouser.com/search/ProductDetail.aspx?R=271-240-RCvirtualkey21980000virtualkey271-240-RC</t>
  </si>
  <si>
    <t>http://www.mouser.com/search/ProductDetail.aspx?R=271-2.7K-RCvirtualkey21980000virtualkey271-2.7K-RC</t>
  </si>
  <si>
    <t>http://www.mouser.com/search/ProductDetail.aspx?R=271-82K-RCvirtualkey21980000virtualkey271-82K-RC</t>
  </si>
  <si>
    <t>625-1N4001-E3</t>
  </si>
  <si>
    <t>Tyco electronics / AMP</t>
  </si>
  <si>
    <t>BC560C PNP</t>
  </si>
  <si>
    <t>Total Connection Hardware</t>
  </si>
  <si>
    <t>Connection Hardware</t>
  </si>
  <si>
    <t>Hardware</t>
  </si>
  <si>
    <t>Total Hardware</t>
  </si>
  <si>
    <t>100 ohm</t>
  </si>
  <si>
    <t>240 ohm</t>
  </si>
  <si>
    <t>2.7 K ohm (2K7)</t>
  </si>
  <si>
    <t>10 K ohm</t>
  </si>
  <si>
    <t>15 K ohm</t>
  </si>
  <si>
    <t>271-100-RC</t>
  </si>
  <si>
    <t>271-240-RC</t>
  </si>
  <si>
    <t>271-2.7K-RC</t>
  </si>
  <si>
    <t>271-10K-RC</t>
  </si>
  <si>
    <t>271-15K-RC</t>
  </si>
  <si>
    <t>271-82K-RC</t>
  </si>
  <si>
    <t>271-1.0M-RC</t>
  </si>
  <si>
    <t>Kemet</t>
  </si>
  <si>
    <t>271-200K-RC</t>
  </si>
  <si>
    <t>271-150K-RC</t>
  </si>
  <si>
    <t>575-143314</t>
  </si>
  <si>
    <t>575-11043308</t>
  </si>
  <si>
    <t>652-91A1A-B24-B20</t>
  </si>
  <si>
    <t>2 Conductor Closed Tip</t>
  </si>
  <si>
    <t>Panel Mount Pots</t>
  </si>
  <si>
    <t>MTA .156" Connectors</t>
  </si>
  <si>
    <t>100 K ohm</t>
  </si>
  <si>
    <t>150 K ohm</t>
  </si>
  <si>
    <t>200 K ohm</t>
  </si>
  <si>
    <t>Mfgr</t>
  </si>
  <si>
    <t>Xicon</t>
  </si>
  <si>
    <t>Min</t>
  </si>
  <si>
    <t>Item #</t>
  </si>
  <si>
    <t>$US per</t>
  </si>
  <si>
    <t>TI</t>
  </si>
  <si>
    <t>mill max</t>
  </si>
  <si>
    <t>IC Sockets</t>
  </si>
  <si>
    <t>AVX</t>
  </si>
  <si>
    <t>Capacitors</t>
  </si>
  <si>
    <t>Trimmer potentiometers</t>
  </si>
  <si>
    <t xml:space="preserve"> </t>
  </si>
  <si>
    <t>Switchcraft</t>
  </si>
  <si>
    <t>502-112AX</t>
  </si>
  <si>
    <t>lock washer</t>
  </si>
  <si>
    <t>594-512-0008</t>
  </si>
  <si>
    <t>Vishay/Spectrol</t>
  </si>
  <si>
    <t>potentiometer nut</t>
  </si>
  <si>
    <t>534-1456</t>
  </si>
  <si>
    <t>Keystone Electronics</t>
  </si>
  <si>
    <t>Tyco Electronics / Alcoswitch</t>
  </si>
  <si>
    <t xml:space="preserve">ICs - </t>
  </si>
  <si>
    <t>Axial Ferrite Beads</t>
  </si>
  <si>
    <t>571-6404454</t>
  </si>
  <si>
    <t>http://www.mouser.com/search/ProductDetail.aspx?R=1N4001-E3virtualkey61370000virtualkey625-1N4001-E3</t>
  </si>
  <si>
    <t>Voltage Regulator - 1.2-37V Adjustable, TO-220 style</t>
  </si>
  <si>
    <t>LM337 (Negative)</t>
  </si>
  <si>
    <t>LM317 (Positive)</t>
  </si>
  <si>
    <t>140-XRL50V470-RC</t>
  </si>
  <si>
    <t>http://www.mouser.com/search/ProductDetail.aspx?R=140-XRL50V470-RCvirtualkey21980000virtualkey140-XRL50V470-RC</t>
  </si>
  <si>
    <t>470uF - 50V (per JH anotated diagram which specifies &gt;= 40V)</t>
  </si>
  <si>
    <t>changed to 50V 2007/07/04</t>
  </si>
  <si>
    <t>Electrolytic Caps</t>
  </si>
  <si>
    <t>Resistors - 1/4W, 1%</t>
  </si>
  <si>
    <t>http://www.mouser.com/search/productdetail.aspx?R=LM337Tvirtualkey51210000virtualkey512-LM337T</t>
  </si>
  <si>
    <t>http://www.mouser.com/search/ProductDetail.aspx?R=LM317Tvirtualkey51210000virtualkey512-LM317T</t>
  </si>
  <si>
    <t>Requires no additional components</t>
  </si>
  <si>
    <t>Option 1 - 18 Volt configuration</t>
  </si>
  <si>
    <t>Option 2 - 15 Volt configuration (assumes Power One Power Supply per MOTM-style Modules)</t>
  </si>
  <si>
    <t>Option 1 Subtotal</t>
  </si>
  <si>
    <t>Option 2 Subtotal</t>
  </si>
  <si>
    <t>3. Two Power configurations are possible:</t>
  </si>
  <si>
    <t>Rectifier</t>
  </si>
  <si>
    <t>1N4001</t>
  </si>
  <si>
    <t>1/4" Jack</t>
  </si>
  <si>
    <t>Every Pot on MOTM units requires an additional nut - they come with only one.</t>
  </si>
  <si>
    <t>Typical MOTM Knobs</t>
  </si>
  <si>
    <t>http://www.mouser.com/catalog/632/1303.pdf</t>
  </si>
  <si>
    <t>8 Pin IC Sockets</t>
  </si>
  <si>
    <t>Total Resistors</t>
  </si>
  <si>
    <t>Project Total</t>
  </si>
  <si>
    <t>Fair-Rite</t>
  </si>
  <si>
    <t>Total Trimmers</t>
  </si>
  <si>
    <t>Total ICs</t>
  </si>
  <si>
    <t>Ferrite Beads</t>
  </si>
  <si>
    <t>Total Misc</t>
  </si>
  <si>
    <t>Fairchild Semiconductor</t>
  </si>
  <si>
    <t>512-LM337T</t>
  </si>
  <si>
    <t xml:space="preserve">Diodes / Rectifier </t>
  </si>
  <si>
    <t>break at 10</t>
  </si>
  <si>
    <t>Bourns</t>
  </si>
  <si>
    <t>512-LM317T</t>
  </si>
  <si>
    <t>Transistors</t>
  </si>
  <si>
    <t>506-PKES-90B-1/4</t>
  </si>
  <si>
    <t>PART</t>
  </si>
  <si>
    <t>1 K ohm</t>
  </si>
  <si>
    <t>Mouser</t>
  </si>
  <si>
    <t>Supplier</t>
  </si>
  <si>
    <t>Note</t>
  </si>
  <si>
    <t>Misc</t>
  </si>
  <si>
    <t>14 Pin IC Sockets</t>
  </si>
  <si>
    <t>271-1K-RC</t>
  </si>
  <si>
    <t>Mult</t>
  </si>
  <si>
    <t>271-100K-RC</t>
  </si>
  <si>
    <t>1/4 W 1% resistors</t>
  </si>
  <si>
    <t>100K</t>
  </si>
  <si>
    <t>Cermet multi-turn trimmers .2in x .1in (5mm x 2.5mm) lead spacing</t>
  </si>
  <si>
    <t>Vishay/Sfernice</t>
  </si>
  <si>
    <t>TL072 (8 pin)</t>
  </si>
  <si>
    <t>Multilayer Ceramic Caps - 100V, 5% tolerance 2.5mm spacing</t>
  </si>
  <si>
    <t>Total Caps</t>
  </si>
  <si>
    <t>1N4148</t>
  </si>
  <si>
    <t>Box Caps - assume 63V, 5% tolerance metalized Polyester</t>
  </si>
  <si>
    <t>1n (1000pF)</t>
  </si>
  <si>
    <t>512-BC550CTA</t>
  </si>
  <si>
    <t>512-BC560CTA</t>
  </si>
  <si>
    <t>512-1N4148</t>
  </si>
  <si>
    <t>80-C0805C104J5R</t>
  </si>
  <si>
    <t>SMD 0805 capacitors for de-coupling - must be 35V or more</t>
  </si>
  <si>
    <t>knob - Std MOTM 1" Alcoswitch</t>
  </si>
  <si>
    <t>Bridechamber</t>
  </si>
  <si>
    <t>price break at 25</t>
  </si>
  <si>
    <t>Radial Electrolytic 35+V (polar)</t>
  </si>
  <si>
    <t>581-SR201A102JAR</t>
  </si>
  <si>
    <t>100nF (.1uF)  (1206 or 0805)</t>
  </si>
  <si>
    <t>22pF</t>
  </si>
  <si>
    <t>581-SR151A220JAR</t>
  </si>
  <si>
    <t>Cermet single turn, 3/8" horizontal mount, vertical adjustment</t>
  </si>
  <si>
    <t>50K</t>
  </si>
  <si>
    <t>price break at 10 count</t>
  </si>
  <si>
    <t xml:space="preserve">20 K ohm </t>
  </si>
  <si>
    <t>271-20K-RC</t>
  </si>
  <si>
    <t>51 K ohm</t>
  </si>
  <si>
    <t>271-51K-RC</t>
  </si>
  <si>
    <t>652-91A1A-B24-B15L</t>
  </si>
  <si>
    <t>100K lin</t>
  </si>
  <si>
    <t>10K lin</t>
  </si>
  <si>
    <t>(VIBRATO_RATE, VIBRATO_DEPTH)</t>
  </si>
  <si>
    <t>(TUNE, OSC1 FM_DEPTH, PWM DEPTH, PW1, LIN_DETUNEING, OSC2 FM_DEPTH, PWM DEPTH, PW1, LIN_DETUNEING, OSC3 FM_DEPTH, PWM DEPTH, PW1, LIN_DETUNEING)</t>
  </si>
  <si>
    <t>1M log (audio)</t>
  </si>
  <si>
    <t>(PORTAMENTO)</t>
  </si>
  <si>
    <t>Alpha</t>
  </si>
  <si>
    <t>16mm 1m log solder lug Alpha</t>
  </si>
  <si>
    <t>24mm 10k lin solder lug Alpha</t>
  </si>
  <si>
    <t>16mm 100k lin solder lug Alpha</t>
  </si>
  <si>
    <t>NKK</t>
  </si>
  <si>
    <t>633-M201202-RO</t>
  </si>
  <si>
    <t>SPDT (on - none - on)</t>
  </si>
  <si>
    <t>NKK Switches</t>
  </si>
  <si>
    <t>4-40 nut</t>
  </si>
  <si>
    <t>534-9600</t>
  </si>
  <si>
    <t>581-AR155C104K4R</t>
  </si>
  <si>
    <t>alt - 100nF ceramic radial</t>
  </si>
  <si>
    <t>271-470K-RC</t>
  </si>
  <si>
    <t>470 K ohm</t>
  </si>
  <si>
    <t>271-130K-RC</t>
  </si>
  <si>
    <t>130 K ohm</t>
  </si>
  <si>
    <t>one of these is on a muub dor pulse width</t>
  </si>
  <si>
    <t>81-BL01RN1A1F1J</t>
  </si>
  <si>
    <t>571-3-640426-4</t>
  </si>
  <si>
    <t>6-32 nut</t>
  </si>
  <si>
    <t>534-4701</t>
  </si>
  <si>
    <t>534-407</t>
  </si>
  <si>
    <t>534-9410</t>
  </si>
  <si>
    <t>5/8" 6-32 screw</t>
  </si>
  <si>
    <t>571-3-640599-4</t>
  </si>
  <si>
    <t>4 position connector closed end  (orange) different colors are for different thickness wire - orange is for 18AWG</t>
  </si>
  <si>
    <t>4 position dust cover closed end</t>
  </si>
  <si>
    <t>4 position connector feed thru  (orange) different colors are for different thickness wire - orange is for 18AWG</t>
  </si>
  <si>
    <t>4 position dust cover feed through</t>
  </si>
  <si>
    <t>3/8" spacer</t>
  </si>
  <si>
    <t>571-6406434</t>
  </si>
  <si>
    <t>91 K ohm</t>
  </si>
  <si>
    <t>271-91K-RC</t>
  </si>
  <si>
    <t>R7</t>
  </si>
  <si>
    <t>R8</t>
  </si>
  <si>
    <t>3.6 K ohm (3K6)</t>
  </si>
  <si>
    <t>271-3.6K-RC</t>
  </si>
  <si>
    <t>R9</t>
  </si>
  <si>
    <t>2.4 K ohm (2K4)</t>
  </si>
  <si>
    <t>271-2.4K-RC</t>
  </si>
  <si>
    <t>R10</t>
  </si>
  <si>
    <t>2.2 K ohm (2K2)</t>
  </si>
  <si>
    <t>271-2.2K-RC</t>
  </si>
  <si>
    <t>R11</t>
  </si>
  <si>
    <t>R13</t>
  </si>
  <si>
    <t>160 K ohm</t>
  </si>
  <si>
    <t>271-160K-RC</t>
  </si>
  <si>
    <t>680 K ohm</t>
  </si>
  <si>
    <t>271-680K-RC</t>
  </si>
  <si>
    <t>R15</t>
  </si>
  <si>
    <t>R44, R77, R78</t>
  </si>
  <si>
    <t>R23, R32</t>
  </si>
  <si>
    <t>R24</t>
  </si>
  <si>
    <t xml:space="preserve">30 K ohm </t>
  </si>
  <si>
    <t>271-30K-RC</t>
  </si>
  <si>
    <t>120 K ohm</t>
  </si>
  <si>
    <t>271-120K-RC</t>
  </si>
  <si>
    <t xml:space="preserve">R36, R40 </t>
  </si>
  <si>
    <t>R25, R38, R42</t>
  </si>
  <si>
    <t>R29, R30, R33, R37, R41</t>
  </si>
  <si>
    <t>R47</t>
  </si>
  <si>
    <t xml:space="preserve">33 K ohm </t>
  </si>
  <si>
    <t>271-33K-RC</t>
  </si>
  <si>
    <t>R49</t>
  </si>
  <si>
    <t>R19, R48</t>
  </si>
  <si>
    <t>220 ohm</t>
  </si>
  <si>
    <t>271-220-RC</t>
  </si>
  <si>
    <t>R62</t>
  </si>
  <si>
    <t>R52</t>
  </si>
  <si>
    <t>R53, R54, R55</t>
  </si>
  <si>
    <t>R58</t>
  </si>
  <si>
    <t>R68</t>
  </si>
  <si>
    <t>220 K ohm</t>
  </si>
  <si>
    <t>271-220K-RC</t>
  </si>
  <si>
    <t>R14, R60</t>
  </si>
  <si>
    <t>3.9 K ohm (3K9)</t>
  </si>
  <si>
    <t>271-3.9K-RC</t>
  </si>
  <si>
    <t>R63</t>
  </si>
  <si>
    <t>R64, R66</t>
  </si>
  <si>
    <t>620 K ohm</t>
  </si>
  <si>
    <t>271-620K-RC</t>
  </si>
  <si>
    <t>R71</t>
  </si>
  <si>
    <t>R6, R18, R35</t>
  </si>
  <si>
    <t>R5, R12, R20, R21, R31, R34, R45, R50, R51, R56?, R57, R67, R69, R70?</t>
  </si>
  <si>
    <t>647-UKL1V100KDD1TA</t>
  </si>
  <si>
    <t>Nichion</t>
  </si>
  <si>
    <t>C19, C20, C21, C22, C23, C24</t>
  </si>
  <si>
    <t>Lelon</t>
  </si>
  <si>
    <t>140-REA100M1VBK0511P</t>
  </si>
  <si>
    <t xml:space="preserve">          (20% tol as alt to above)</t>
  </si>
  <si>
    <t>10uF (10% tol - 20% is probably fine as noted below)</t>
  </si>
  <si>
    <t>C9</t>
  </si>
  <si>
    <t>647-UKL1V330KEDANATD</t>
  </si>
  <si>
    <t>33uF (50V 10% tol)</t>
  </si>
  <si>
    <t>140-RN330K1HBK0811P</t>
  </si>
  <si>
    <t>22uF (35V 10% tol)</t>
  </si>
  <si>
    <t>647-UKL1H220KEDANA</t>
  </si>
  <si>
    <t>C3, C7, C19, C20, C21, C22, C23, C24</t>
  </si>
  <si>
    <t>R1, R2, R3, R4, R16, R17, R22, R26, R65, R72, R73, R74, R75, R76</t>
  </si>
  <si>
    <t>1uF (63V 5%)</t>
  </si>
  <si>
    <t>WIMA</t>
  </si>
  <si>
    <t>505-MKS21.0/63/5</t>
  </si>
  <si>
    <t>470nF (.47uF) (470,000pF)</t>
  </si>
  <si>
    <t>505-MKS20.47/63/5</t>
  </si>
  <si>
    <t>C1, C4</t>
  </si>
  <si>
    <t>C2, C5, C6, C12</t>
  </si>
  <si>
    <t>C10</t>
  </si>
  <si>
    <t>C11, C14, C15</t>
  </si>
  <si>
    <t>330pF</t>
  </si>
  <si>
    <t>581-SR151A331JAR</t>
  </si>
  <si>
    <t>C8</t>
  </si>
  <si>
    <t>R27, R28, R39, R43, R46, R59</t>
  </si>
  <si>
    <t>C13, C16</t>
  </si>
  <si>
    <t xml:space="preserve">47 K ohm </t>
  </si>
  <si>
    <t>271-47K-RC</t>
  </si>
  <si>
    <t>R61</t>
  </si>
  <si>
    <t>Power Regulator</t>
  </si>
  <si>
    <t>511-L7812CP</t>
  </si>
  <si>
    <t>7812 power regulator 12V 1A pos</t>
  </si>
  <si>
    <t>511-L7912CP</t>
  </si>
  <si>
    <t>7912 power regulator 12V 1.5A neg</t>
  </si>
  <si>
    <t>Q5, Q8</t>
  </si>
  <si>
    <t>Q1, Q2, Q3, Q4, Q6, Q7</t>
  </si>
  <si>
    <t>BC550C NPN (note - Q1 &amp; Q2 should be matched)</t>
  </si>
  <si>
    <t>512-LM324AN</t>
  </si>
  <si>
    <t>LM324 op amp (14 pin)</t>
  </si>
  <si>
    <t>U1, U2</t>
  </si>
  <si>
    <t>U3</t>
  </si>
  <si>
    <t>741 op amp (8 pin)</t>
  </si>
  <si>
    <t>U4</t>
  </si>
  <si>
    <t>511-UA741CN</t>
  </si>
  <si>
    <t>511-TL072CN</t>
  </si>
  <si>
    <t>BF245C JFET N-channel</t>
  </si>
  <si>
    <t>J1</t>
  </si>
  <si>
    <t>512-BF245C</t>
  </si>
  <si>
    <t>595-RC4558P</t>
  </si>
  <si>
    <t>U5</t>
  </si>
  <si>
    <t>RC4558 op amp (8 pin)</t>
  </si>
  <si>
    <t>1N4002 rectifier</t>
  </si>
  <si>
    <t>512-1N4002</t>
  </si>
  <si>
    <t>Zener Diode</t>
  </si>
  <si>
    <t>D3</t>
  </si>
  <si>
    <t>771-NZX7V5D,133</t>
  </si>
  <si>
    <t>NXP Semiconductor</t>
  </si>
  <si>
    <t>ZF7V5 (7.5V 0.5W)</t>
  </si>
  <si>
    <t>526-NTE110A</t>
  </si>
  <si>
    <t>NTE</t>
  </si>
  <si>
    <t>AA143 Germanium Replaced by NTE110A</t>
  </si>
  <si>
    <t>D13</t>
  </si>
  <si>
    <t>D1, D2, D4, D5, D6, D7, D8, D9, D10, D11, D12</t>
  </si>
  <si>
    <t xml:space="preserve">          (35V 10% tol - unavail - long wait)</t>
  </si>
  <si>
    <t>D16, D17, D18, D19</t>
  </si>
  <si>
    <t>PRICES AS OF DECEMBER 2010 - WHEREAS WE ARE FAIRLY CONFIDENT AS TO THE ACCURACY OF THIS BOM, PLEASE CHECK ALL PARTS AND NUMBERS YOURSELF… WE'VE DONE OUR BEST, BUT CAN'T GUARANTEE PERFECTION.  THANKS.</t>
  </si>
  <si>
    <t>WE assume a MOTM +/- 15V power implementation.</t>
  </si>
  <si>
    <t>72-T70YP-50K</t>
  </si>
  <si>
    <t>72-T70YP-100K</t>
  </si>
  <si>
    <t>72-T93YB-2M</t>
  </si>
  <si>
    <t>2M (leads stagger)</t>
  </si>
  <si>
    <t>Req'd</t>
  </si>
  <si>
    <t>Axial Ferrite Beads ?</t>
  </si>
  <si>
    <t>Decay, Time On, Time Off</t>
  </si>
  <si>
    <t>plus S DC shift, minus S DC Shift</t>
  </si>
  <si>
    <t>trigger</t>
  </si>
  <si>
    <t>AD range, Audio Trigger On/Off</t>
  </si>
  <si>
    <t>633-M201502-RO</t>
  </si>
  <si>
    <t>SPDT (on - none - (on) )</t>
  </si>
  <si>
    <t>break at 10 - 2.12</t>
  </si>
  <si>
    <t>what we ordered</t>
  </si>
  <si>
    <t>81A1A-B24-A15L</t>
  </si>
  <si>
    <t>it's unclear what size screw should be used for mounting the PCB.  Whether it's 6-32 or 4-40, the length should be 5/8in rather than 1/2 - we always use a 3/8 in spacer on Jurgen's PCBs to accommodate the caps on the reverse side.</t>
  </si>
  <si>
    <t>534-9403</t>
  </si>
  <si>
    <t>5/8" 4-40 screw</t>
  </si>
  <si>
    <t>652-91A1A-B28-D25L</t>
  </si>
  <si>
    <t>652-91A1A-B24-D15L</t>
  </si>
  <si>
    <t>IN 1, IN2, IN3</t>
  </si>
  <si>
    <t>Initial Gain, Attack, Decay CV</t>
  </si>
  <si>
    <t>10K log (If implementing input attenuators)</t>
  </si>
  <si>
    <t>LM394 obsolete - use matched BC550Cs or SSM2210</t>
  </si>
  <si>
    <t>need 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</si>
</sst>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3" borderId="0" xfId="0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/>
    </xf>
    <xf numFmtId="168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8" fontId="0" fillId="0" borderId="0" xfId="0" applyNumberFormat="1" applyAlignment="1">
      <alignment/>
    </xf>
    <xf numFmtId="3" fontId="0" fillId="3" borderId="0" xfId="0" applyNumberFormat="1" applyFont="1" applyFill="1" applyAlignment="1">
      <alignment/>
    </xf>
    <xf numFmtId="8" fontId="0" fillId="3" borderId="0" xfId="0" applyNumberFormat="1" applyFill="1" applyAlignment="1">
      <alignment/>
    </xf>
    <xf numFmtId="0" fontId="3" fillId="0" borderId="0" xfId="20" applyFill="1" applyAlignment="1">
      <alignment wrapText="1"/>
    </xf>
    <xf numFmtId="0" fontId="2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0" applyNumberFormat="1" applyFont="1" applyAlignment="1">
      <alignment/>
    </xf>
    <xf numFmtId="3" fontId="2" fillId="3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3" borderId="0" xfId="0" applyFont="1" applyFill="1" applyAlignment="1">
      <alignment/>
    </xf>
    <xf numFmtId="168" fontId="0" fillId="4" borderId="0" xfId="0" applyNumberFormat="1" applyFill="1" applyAlignment="1">
      <alignment/>
    </xf>
    <xf numFmtId="3" fontId="0" fillId="5" borderId="0" xfId="0" applyNumberFormat="1" applyFill="1" applyAlignment="1">
      <alignment/>
    </xf>
    <xf numFmtId="3" fontId="0" fillId="5" borderId="0" xfId="0" applyNumberFormat="1" applyFont="1" applyFill="1" applyAlignment="1">
      <alignment/>
    </xf>
    <xf numFmtId="3" fontId="0" fillId="5" borderId="0" xfId="0" applyNumberFormat="1" applyFont="1" applyFill="1" applyAlignment="1">
      <alignment/>
    </xf>
    <xf numFmtId="168" fontId="0" fillId="6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3" fontId="0" fillId="4" borderId="0" xfId="0" applyNumberFormat="1" applyFill="1" applyAlignment="1">
      <alignment/>
    </xf>
    <xf numFmtId="0" fontId="0" fillId="4" borderId="0" xfId="0" applyFill="1" applyAlignment="1">
      <alignment wrapText="1"/>
    </xf>
    <xf numFmtId="9" fontId="2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9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6" borderId="0" xfId="0" applyFont="1" applyFill="1" applyAlignment="1">
      <alignment vertical="top"/>
    </xf>
    <xf numFmtId="0" fontId="0" fillId="6" borderId="0" xfId="0" applyFont="1" applyFill="1" applyAlignment="1">
      <alignment vertical="top" wrapText="1"/>
    </xf>
    <xf numFmtId="0" fontId="0" fillId="6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4" borderId="0" xfId="0" applyFill="1" applyAlignment="1">
      <alignment vertical="top"/>
    </xf>
    <xf numFmtId="9" fontId="2" fillId="0" borderId="0" xfId="0" applyNumberFormat="1" applyFont="1" applyFill="1" applyAlignment="1">
      <alignment horizontal="left" vertical="top"/>
    </xf>
    <xf numFmtId="9" fontId="0" fillId="6" borderId="0" xfId="0" applyNumberFormat="1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0" fillId="6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6" borderId="0" xfId="0" applyFont="1" applyFill="1" applyAlignment="1">
      <alignment vertical="top"/>
    </xf>
    <xf numFmtId="0" fontId="0" fillId="6" borderId="0" xfId="0" applyFont="1" applyFill="1" applyAlignment="1">
      <alignment horizontal="left" vertical="top"/>
    </xf>
    <xf numFmtId="0" fontId="0" fillId="5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0" fillId="3" borderId="0" xfId="0" applyFill="1" applyAlignment="1">
      <alignment vertical="top"/>
    </xf>
    <xf numFmtId="17" fontId="0" fillId="0" borderId="0" xfId="0" applyNumberForma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0" fillId="6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5" fillId="6" borderId="0" xfId="0" applyFont="1" applyFill="1" applyAlignment="1">
      <alignment vertical="top"/>
    </xf>
    <xf numFmtId="0" fontId="5" fillId="0" borderId="0" xfId="0" applyFont="1" applyFill="1" applyAlignment="1">
      <alignment horizontal="left" wrapText="1"/>
    </xf>
    <xf numFmtId="17" fontId="0" fillId="0" borderId="0" xfId="0" applyNumberFormat="1" applyFill="1" applyAlignment="1">
      <alignment horizontal="left" wrapText="1"/>
    </xf>
    <xf numFmtId="0" fontId="0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104</xdr:row>
      <xdr:rowOff>0</xdr:rowOff>
    </xdr:from>
    <xdr:to>
      <xdr:col>4</xdr:col>
      <xdr:colOff>9525</xdr:colOff>
      <xdr:row>104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862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9525</xdr:colOff>
      <xdr:row>133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390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catalog/631/1201.pdf" TargetMode="External" /><Relationship Id="rId2" Type="http://schemas.openxmlformats.org/officeDocument/2006/relationships/hyperlink" Target="http://www.mouser.com/catalog/631/1202.pdf" TargetMode="External" /><Relationship Id="rId3" Type="http://schemas.openxmlformats.org/officeDocument/2006/relationships/hyperlink" Target="http://www.mouser.com/catalog/631/1203.pdf" TargetMode="External" /><Relationship Id="rId4" Type="http://schemas.openxmlformats.org/officeDocument/2006/relationships/hyperlink" Target="http://www.mouser.com/catalog/631/1201.pdf" TargetMode="External" /><Relationship Id="rId5" Type="http://schemas.openxmlformats.org/officeDocument/2006/relationships/hyperlink" Target="http://www.mouser.com/catalog/631/1202.pdf" TargetMode="External" /><Relationship Id="rId6" Type="http://schemas.openxmlformats.org/officeDocument/2006/relationships/hyperlink" Target="http://www.mouser.com/catalog/631/1201.pdf" TargetMode="External" /><Relationship Id="rId7" Type="http://schemas.openxmlformats.org/officeDocument/2006/relationships/hyperlink" Target="http://www.mouser.com/catalog/631/1201.pdf" TargetMode="External" /><Relationship Id="rId8" Type="http://schemas.openxmlformats.org/officeDocument/2006/relationships/hyperlink" Target="http://www.mouser.com/catalog/631/1201.pdf" TargetMode="External" /><Relationship Id="rId9" Type="http://schemas.openxmlformats.org/officeDocument/2006/relationships/hyperlink" Target="http://www.web-tronics.com/ca3046.html" TargetMode="External" /><Relationship Id="rId10" Type="http://schemas.openxmlformats.org/officeDocument/2006/relationships/hyperlink" Target="http://www.mouser.com/search/ProductDetail.aspx?R=PT10LV10-00279-PT10LV10-503A2020virtualkey53100000virtualkey531-PT10V-50K" TargetMode="External" /><Relationship Id="rId11" Type="http://schemas.openxmlformats.org/officeDocument/2006/relationships/hyperlink" Target="http://store.americanmicrosemiconductor.com/ca3046.html?gclid=CIeBvsvs7owCFQ4egQodxj_WCA%20-%203.98" TargetMode="External" /><Relationship Id="rId12" Type="http://schemas.openxmlformats.org/officeDocument/2006/relationships/hyperlink" Target="http://www.mouser.com/catalog/631/1201.pdf" TargetMode="External" /><Relationship Id="rId13" Type="http://schemas.openxmlformats.org/officeDocument/2006/relationships/hyperlink" Target="http://www.mouser.com/catalog/631/1202.pdf" TargetMode="External" /><Relationship Id="rId14" Type="http://schemas.openxmlformats.org/officeDocument/2006/relationships/hyperlink" Target="http://www.mouser.com/catalog/631/1203.pdf" TargetMode="External" /><Relationship Id="rId15" Type="http://schemas.openxmlformats.org/officeDocument/2006/relationships/hyperlink" Target="http://www.mouser.com/catalog/631/1203.pdf" TargetMode="External" /><Relationship Id="rId16" Type="http://schemas.openxmlformats.org/officeDocument/2006/relationships/hyperlink" Target="http://www.mouser.com/search/ProductDetail.aspx?R=112AXvirtualkey50210000virtualkey502-112AX" TargetMode="External" /><Relationship Id="rId17" Type="http://schemas.openxmlformats.org/officeDocument/2006/relationships/hyperlink" Target="http://www.mouser.com/search/ProductDetail.aspx?R=512.0008virtualkey59400000virtualkey594-512-0008" TargetMode="External" /><Relationship Id="rId18" Type="http://schemas.openxmlformats.org/officeDocument/2006/relationships/hyperlink" Target="http://www.mouser.com/search/ProductDetail.aspx?R=PKES90B1%2f4virtualkey50660000virtualkey506-PKES90B1%2f4" TargetMode="External" /><Relationship Id="rId19" Type="http://schemas.openxmlformats.org/officeDocument/2006/relationships/hyperlink" Target="http://www.mouser.com/search/ProductDetail.aspx?R=1456virtualkey53400000virtualkey534-1456" TargetMode="External" /><Relationship Id="rId20" Type="http://schemas.openxmlformats.org/officeDocument/2006/relationships/hyperlink" Target="http://www.mouser.com/search/ProductDetail.aspx?R=PT10LV10-00279-PT10LV10-503A2020virtualkey53100000virtualkey531-PT10V-50K" TargetMode="External" /><Relationship Id="rId21" Type="http://schemas.openxmlformats.org/officeDocument/2006/relationships/hyperlink" Target="http://www.mouser.com/search/ProductDetail.aspx?R=112AXvirtualkey50210000virtualkey502-112AX" TargetMode="External" /><Relationship Id="rId22" Type="http://schemas.openxmlformats.org/officeDocument/2006/relationships/hyperlink" Target="http://www.jameco.com/webapp/wcs/stores/servlet/ProductDisplay?langId=-1&amp;storeId=10001&amp;catalogId=10001&amp;productId=99901" TargetMode="External" /><Relationship Id="rId23" Type="http://schemas.openxmlformats.org/officeDocument/2006/relationships/hyperlink" Target="http://www.jameco.com/webapp/wcs/stores/servlet/ProductDisplay?langId=-1&amp;storeId=10001&amp;catalogId=10001&amp;productId=99311" TargetMode="External" /><Relationship Id="rId24" Type="http://schemas.openxmlformats.org/officeDocument/2006/relationships/hyperlink" Target="http://www.radioshack.com/product/index.jsp?productId=2102795" TargetMode="External" /><Relationship Id="rId25" Type="http://schemas.openxmlformats.org/officeDocument/2006/relationships/hyperlink" Target="http://www.reichelt.de/?;ACTION=3;LA=4;GROUP=A568;GROUPID=3055;ARTICLE=15993;START=0;OFFSET=16;SID=283kesSawQARwAAFt8PG47f16f8d3120702bf33b77f040ff7f0af" TargetMode="External" /><Relationship Id="rId26" Type="http://schemas.openxmlformats.org/officeDocument/2006/relationships/hyperlink" Target="http://www.mouser.com/search/productdetail.aspx?R=2211virtualkey53400000virtualkey534-405" TargetMode="External" /><Relationship Id="rId27" Type="http://schemas.openxmlformats.org/officeDocument/2006/relationships/hyperlink" Target="http://www.mouser.com/search/ProductDetail.aspx?R=112AXvirtualkey50210000virtualkey502-112AX" TargetMode="External" /><Relationship Id="rId28" Type="http://schemas.openxmlformats.org/officeDocument/2006/relationships/hyperlink" Target="http://www.mouser.com/search/ProductDetail.aspx?R=112AXvirtualkey50210000virtualkey502-112AX" TargetMode="External" /><Relationship Id="rId29" Type="http://schemas.openxmlformats.org/officeDocument/2006/relationships/hyperlink" Target="http://www.mouser.com/search/ProductDetail.aspx?R=112AXvirtualkey50210000virtualkey502-112AX" TargetMode="External" /><Relationship Id="rId30" Type="http://schemas.openxmlformats.org/officeDocument/2006/relationships/hyperlink" Target="http://www.mouser.com/search/ProductDetail.aspx?R=512.0008virtualkey59400000virtualkey594-512-0008" TargetMode="External" /><Relationship Id="rId31" Type="http://schemas.openxmlformats.org/officeDocument/2006/relationships/hyperlink" Target="http://www.mouser.com/search/ProductDetail.aspx?R=PKES90B1%2f4virtualkey50660000virtualkey506-PKES90B1%2f4" TargetMode="External" /><Relationship Id="rId32" Type="http://schemas.openxmlformats.org/officeDocument/2006/relationships/hyperlink" Target="http://www.mouser.com/search/ProductDetail.aspx?R=112AXvirtualkey50210000virtualkey502-112AX" TargetMode="External" /><Relationship Id="rId33" Type="http://schemas.openxmlformats.org/officeDocument/2006/relationships/hyperlink" Target="http://www.jameco.com/webapp/wcs/stores/servlet/ProductDisplay?langId=-1&amp;storeId=10001&amp;catalogId=10001&amp;productId=99901" TargetMode="External" /><Relationship Id="rId34" Type="http://schemas.openxmlformats.org/officeDocument/2006/relationships/hyperlink" Target="http://www.jameco.com/webapp/wcs/stores/servlet/ProductDisplay?langId=-1&amp;storeId=10001&amp;catalogId=10001&amp;productId=99311" TargetMode="External" /><Relationship Id="rId35" Type="http://schemas.openxmlformats.org/officeDocument/2006/relationships/hyperlink" Target="http://www.radioshack.com/product/index.jsp?productId=2102795" TargetMode="External" /><Relationship Id="rId36" Type="http://schemas.openxmlformats.org/officeDocument/2006/relationships/hyperlink" Target="http://www.reichelt.de/?;ACTION=3;LA=4;GROUP=A568;GROUPID=3055;ARTICLE=15993;START=0;OFFSET=16;SID=283kesSawQARwAAFt8PG47f16f8d3120702bf33b77f040ff7f0af" TargetMode="External" /><Relationship Id="rId37" Type="http://schemas.openxmlformats.org/officeDocument/2006/relationships/hyperlink" Target="http://www.donberg.ie/descript/a/audio_lamp23.htm" TargetMode="External" /><Relationship Id="rId38" Type="http://schemas.openxmlformats.org/officeDocument/2006/relationships/hyperlink" Target="http://www.mouser.com/search/productdetail.aspx?R=2211virtualkey53400000virtualkey534-405" TargetMode="External" /><Relationship Id="rId39" Type="http://schemas.openxmlformats.org/officeDocument/2006/relationships/hyperlink" Target="http://www.mouser.com/search/ProductDetail.aspx?R=112AXvirtualkey50210000virtualkey502-112AX" TargetMode="External" /><Relationship Id="rId40" Type="http://schemas.openxmlformats.org/officeDocument/2006/relationships/hyperlink" Target="http://www.mouser.com/search/ProductDetail.aspx?R=112AXvirtualkey50210000virtualkey502-112AX" TargetMode="External" /><Relationship Id="rId41" Type="http://schemas.openxmlformats.org/officeDocument/2006/relationships/hyperlink" Target="http://www.jameco.com/webapp/wcs/stores/servlet/ProductDisplay?langId=-1&amp;storeId=10001&amp;catalogId=10001&amp;productId=99311" TargetMode="External" /><Relationship Id="rId42" Type="http://schemas.openxmlformats.org/officeDocument/2006/relationships/drawing" Target="../drawings/drawing1.xm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70" customWidth="1"/>
    <col min="2" max="2" width="17.7109375" style="6" customWidth="1"/>
    <col min="3" max="3" width="19.57421875" style="10" customWidth="1"/>
    <col min="4" max="4" width="23.57421875" style="1" customWidth="1"/>
    <col min="5" max="5" width="22.00390625" style="8" customWidth="1"/>
    <col min="6" max="6" width="8.00390625" style="0" customWidth="1"/>
    <col min="7" max="7" width="6.00390625" style="0" customWidth="1"/>
    <col min="8" max="8" width="8.140625" style="2" customWidth="1"/>
    <col min="9" max="9" width="12.57421875" style="22" customWidth="1"/>
    <col min="10" max="10" width="8.140625" style="2" customWidth="1"/>
    <col min="11" max="11" width="13.8515625" style="22" customWidth="1"/>
    <col min="12" max="12" width="8.140625" style="2" customWidth="1"/>
    <col min="13" max="13" width="52.57421875" style="6" customWidth="1"/>
    <col min="14" max="16384" width="8.8515625" style="0" customWidth="1"/>
  </cols>
  <sheetData>
    <row r="1" spans="1:13" ht="12">
      <c r="A1" s="70" t="s">
        <v>104</v>
      </c>
      <c r="C1" s="10" t="s">
        <v>107</v>
      </c>
      <c r="D1" s="1" t="s">
        <v>40</v>
      </c>
      <c r="E1" s="8" t="s">
        <v>43</v>
      </c>
      <c r="F1" t="s">
        <v>42</v>
      </c>
      <c r="G1" t="s">
        <v>112</v>
      </c>
      <c r="H1" s="2" t="s">
        <v>44</v>
      </c>
      <c r="I1" s="22" t="s">
        <v>309</v>
      </c>
      <c r="K1" s="22" t="s">
        <v>318</v>
      </c>
      <c r="M1" s="6" t="s">
        <v>108</v>
      </c>
    </row>
    <row r="2" spans="1:2" ht="12">
      <c r="A2" s="71" t="s">
        <v>303</v>
      </c>
      <c r="B2" s="14"/>
    </row>
    <row r="3" spans="1:13" s="51" customFormat="1" ht="12">
      <c r="A3" s="72" t="s">
        <v>304</v>
      </c>
      <c r="B3" s="56"/>
      <c r="C3" s="52"/>
      <c r="D3" s="53"/>
      <c r="E3" s="54"/>
      <c r="H3" s="46"/>
      <c r="I3" s="55"/>
      <c r="J3" s="46"/>
      <c r="K3" s="55"/>
      <c r="L3" s="46"/>
      <c r="M3" s="56"/>
    </row>
    <row r="4" spans="1:13" s="51" customFormat="1" ht="12">
      <c r="A4" s="72" t="s">
        <v>320</v>
      </c>
      <c r="B4" s="56"/>
      <c r="C4" s="52"/>
      <c r="D4" s="53"/>
      <c r="E4" s="54"/>
      <c r="H4" s="46"/>
      <c r="I4" s="55"/>
      <c r="J4" s="46"/>
      <c r="K4" s="55"/>
      <c r="L4" s="46"/>
      <c r="M4" s="56"/>
    </row>
    <row r="5" spans="1:13" s="12" customFormat="1" ht="12.75">
      <c r="A5" s="73" t="s">
        <v>114</v>
      </c>
      <c r="B5" s="57"/>
      <c r="C5" s="16"/>
      <c r="D5" s="17"/>
      <c r="E5" s="18"/>
      <c r="H5" s="13"/>
      <c r="I5" s="24"/>
      <c r="J5" s="13"/>
      <c r="K5" s="24"/>
      <c r="L5" s="13"/>
      <c r="M5" s="14"/>
    </row>
    <row r="6" spans="1:13" s="12" customFormat="1" ht="12">
      <c r="A6" s="74" t="s">
        <v>16</v>
      </c>
      <c r="B6" s="59" t="s">
        <v>201</v>
      </c>
      <c r="C6" s="10" t="s">
        <v>106</v>
      </c>
      <c r="D6" s="1" t="s">
        <v>41</v>
      </c>
      <c r="E6" s="9" t="s">
        <v>21</v>
      </c>
      <c r="F6" s="12">
        <v>1</v>
      </c>
      <c r="G6" s="12">
        <v>1</v>
      </c>
      <c r="H6" s="13">
        <v>0.13</v>
      </c>
      <c r="I6" s="48">
        <v>3</v>
      </c>
      <c r="J6" s="2">
        <f aca="true" t="shared" si="0" ref="J6:J32">IF(I6&lt;10,PRODUCT(H6,I6),IF(AND(I6&gt;=10,I6&lt;200),PRODUCT(I6,0.09),PRODUCT(I6,0.02)))</f>
        <v>0.39</v>
      </c>
      <c r="K6" s="48"/>
      <c r="L6" s="2"/>
      <c r="M6" s="14" t="s">
        <v>139</v>
      </c>
    </row>
    <row r="7" spans="1:13" s="12" customFormat="1" ht="12">
      <c r="A7" s="74" t="s">
        <v>216</v>
      </c>
      <c r="B7" s="59" t="s">
        <v>219</v>
      </c>
      <c r="C7" s="10" t="s">
        <v>106</v>
      </c>
      <c r="D7" s="1" t="s">
        <v>41</v>
      </c>
      <c r="E7" s="9" t="s">
        <v>217</v>
      </c>
      <c r="F7" s="12">
        <v>1</v>
      </c>
      <c r="G7" s="12">
        <v>1</v>
      </c>
      <c r="H7" s="13">
        <v>0.13</v>
      </c>
      <c r="I7" s="48">
        <v>1</v>
      </c>
      <c r="J7" s="2">
        <f t="shared" si="0"/>
        <v>0.13</v>
      </c>
      <c r="K7" s="48"/>
      <c r="L7" s="2"/>
      <c r="M7" s="14" t="s">
        <v>139</v>
      </c>
    </row>
    <row r="8" spans="1:13" ht="12">
      <c r="A8" s="75" t="s">
        <v>105</v>
      </c>
      <c r="B8" s="14" t="s">
        <v>233</v>
      </c>
      <c r="C8" s="10" t="s">
        <v>106</v>
      </c>
      <c r="D8" s="1" t="s">
        <v>41</v>
      </c>
      <c r="E8" s="9" t="s">
        <v>111</v>
      </c>
      <c r="F8">
        <v>1</v>
      </c>
      <c r="G8">
        <v>1</v>
      </c>
      <c r="H8" s="13">
        <v>0.13</v>
      </c>
      <c r="I8" s="48">
        <v>3</v>
      </c>
      <c r="J8" s="2">
        <f t="shared" si="0"/>
        <v>0.39</v>
      </c>
      <c r="K8" s="48"/>
      <c r="M8" s="14" t="s">
        <v>139</v>
      </c>
    </row>
    <row r="9" spans="1:13" ht="12">
      <c r="A9" s="75" t="s">
        <v>192</v>
      </c>
      <c r="B9" s="14" t="s">
        <v>194</v>
      </c>
      <c r="C9" s="10" t="s">
        <v>106</v>
      </c>
      <c r="D9" s="1" t="s">
        <v>41</v>
      </c>
      <c r="E9" s="9" t="s">
        <v>193</v>
      </c>
      <c r="F9">
        <v>1</v>
      </c>
      <c r="G9">
        <v>1</v>
      </c>
      <c r="H9" s="13">
        <v>0.13</v>
      </c>
      <c r="I9" s="48">
        <v>1</v>
      </c>
      <c r="J9" s="2">
        <f t="shared" si="0"/>
        <v>0.13</v>
      </c>
      <c r="K9" s="48"/>
      <c r="M9" s="14" t="s">
        <v>139</v>
      </c>
    </row>
    <row r="10" spans="1:13" ht="12">
      <c r="A10" s="75" t="s">
        <v>189</v>
      </c>
      <c r="B10" s="14" t="s">
        <v>191</v>
      </c>
      <c r="C10" s="10" t="s">
        <v>106</v>
      </c>
      <c r="D10" s="1" t="s">
        <v>41</v>
      </c>
      <c r="E10" s="9" t="s">
        <v>190</v>
      </c>
      <c r="F10">
        <v>1</v>
      </c>
      <c r="G10">
        <v>1</v>
      </c>
      <c r="H10" s="13">
        <v>0.13</v>
      </c>
      <c r="I10" s="48">
        <v>1</v>
      </c>
      <c r="J10" s="2">
        <f t="shared" si="0"/>
        <v>0.13</v>
      </c>
      <c r="K10" s="48"/>
      <c r="M10" s="14" t="s">
        <v>139</v>
      </c>
    </row>
    <row r="11" spans="1:13" ht="12">
      <c r="A11" s="75" t="s">
        <v>18</v>
      </c>
      <c r="B11" s="14" t="s">
        <v>220</v>
      </c>
      <c r="C11" s="10" t="s">
        <v>106</v>
      </c>
      <c r="D11" s="1" t="s">
        <v>41</v>
      </c>
      <c r="E11" s="9" t="s">
        <v>23</v>
      </c>
      <c r="F11">
        <v>1</v>
      </c>
      <c r="G11">
        <v>1</v>
      </c>
      <c r="H11" s="13">
        <v>0.13</v>
      </c>
      <c r="I11" s="48">
        <v>3</v>
      </c>
      <c r="J11" s="2">
        <f t="shared" si="0"/>
        <v>0.39</v>
      </c>
      <c r="K11" s="48"/>
      <c r="M11" s="14" t="s">
        <v>139</v>
      </c>
    </row>
    <row r="12" spans="1:13" ht="12">
      <c r="A12" s="75" t="s">
        <v>186</v>
      </c>
      <c r="B12" s="14" t="s">
        <v>188</v>
      </c>
      <c r="C12" s="10" t="s">
        <v>106</v>
      </c>
      <c r="D12" s="1" t="s">
        <v>41</v>
      </c>
      <c r="E12" s="9" t="s">
        <v>187</v>
      </c>
      <c r="F12" s="12">
        <v>1</v>
      </c>
      <c r="G12" s="12">
        <v>1</v>
      </c>
      <c r="H12" s="13">
        <v>0.13</v>
      </c>
      <c r="I12" s="48">
        <v>1</v>
      </c>
      <c r="J12" s="2">
        <f t="shared" si="0"/>
        <v>0.13</v>
      </c>
      <c r="K12" s="48"/>
      <c r="M12" s="14" t="s">
        <v>139</v>
      </c>
    </row>
    <row r="13" spans="1:13" ht="12">
      <c r="A13" s="75" t="s">
        <v>226</v>
      </c>
      <c r="B13" s="14" t="s">
        <v>228</v>
      </c>
      <c r="C13" s="10" t="s">
        <v>106</v>
      </c>
      <c r="D13" s="1" t="s">
        <v>41</v>
      </c>
      <c r="E13" s="9" t="s">
        <v>227</v>
      </c>
      <c r="F13" s="12">
        <v>1</v>
      </c>
      <c r="G13" s="12">
        <v>1</v>
      </c>
      <c r="H13" s="13">
        <v>0.13</v>
      </c>
      <c r="I13" s="48">
        <v>1</v>
      </c>
      <c r="J13" s="2">
        <f t="shared" si="0"/>
        <v>0.13</v>
      </c>
      <c r="K13" s="48"/>
      <c r="M13" s="14" t="s">
        <v>139</v>
      </c>
    </row>
    <row r="14" spans="1:13" ht="62.25">
      <c r="A14" s="75" t="s">
        <v>19</v>
      </c>
      <c r="B14" s="14" t="s">
        <v>234</v>
      </c>
      <c r="C14" s="10" t="s">
        <v>106</v>
      </c>
      <c r="D14" s="1" t="s">
        <v>41</v>
      </c>
      <c r="E14" s="9" t="s">
        <v>24</v>
      </c>
      <c r="F14">
        <v>1</v>
      </c>
      <c r="G14">
        <v>1</v>
      </c>
      <c r="H14" s="13">
        <v>0.13</v>
      </c>
      <c r="I14" s="48">
        <v>14</v>
      </c>
      <c r="J14" s="2">
        <f t="shared" si="0"/>
        <v>1.26</v>
      </c>
      <c r="K14" s="48"/>
      <c r="M14" s="14" t="s">
        <v>139</v>
      </c>
    </row>
    <row r="15" spans="1:13" ht="12">
      <c r="A15" s="75" t="s">
        <v>20</v>
      </c>
      <c r="B15" s="14" t="s">
        <v>218</v>
      </c>
      <c r="C15" s="10" t="s">
        <v>106</v>
      </c>
      <c r="D15" s="1" t="s">
        <v>41</v>
      </c>
      <c r="E15" s="9" t="s">
        <v>25</v>
      </c>
      <c r="F15">
        <v>1</v>
      </c>
      <c r="G15">
        <v>1</v>
      </c>
      <c r="H15" s="13">
        <v>0.13</v>
      </c>
      <c r="I15" s="48">
        <v>1</v>
      </c>
      <c r="J15" s="2">
        <f t="shared" si="0"/>
        <v>0.13</v>
      </c>
      <c r="K15" s="48"/>
      <c r="M15" s="14" t="s">
        <v>139</v>
      </c>
    </row>
    <row r="16" spans="1:13" s="12" customFormat="1" ht="12">
      <c r="A16" s="75" t="s">
        <v>140</v>
      </c>
      <c r="B16" s="14" t="s">
        <v>202</v>
      </c>
      <c r="C16" s="16" t="s">
        <v>106</v>
      </c>
      <c r="D16" s="17" t="s">
        <v>41</v>
      </c>
      <c r="E16" s="9" t="s">
        <v>141</v>
      </c>
      <c r="F16" s="12">
        <v>1</v>
      </c>
      <c r="G16" s="12">
        <v>1</v>
      </c>
      <c r="H16" s="13">
        <v>0.13</v>
      </c>
      <c r="I16" s="48">
        <v>2</v>
      </c>
      <c r="J16" s="2">
        <f t="shared" si="0"/>
        <v>0.26</v>
      </c>
      <c r="K16" s="48"/>
      <c r="L16" s="13"/>
      <c r="M16" s="14" t="s">
        <v>139</v>
      </c>
    </row>
    <row r="17" spans="1:13" s="12" customFormat="1" ht="12">
      <c r="A17" s="75" t="s">
        <v>204</v>
      </c>
      <c r="B17" s="14" t="s">
        <v>209</v>
      </c>
      <c r="C17" s="16" t="s">
        <v>106</v>
      </c>
      <c r="D17" s="17" t="s">
        <v>41</v>
      </c>
      <c r="E17" s="9" t="s">
        <v>205</v>
      </c>
      <c r="F17" s="12">
        <v>1</v>
      </c>
      <c r="G17" s="12">
        <v>1</v>
      </c>
      <c r="H17" s="13">
        <v>0.13</v>
      </c>
      <c r="I17" s="48">
        <v>3</v>
      </c>
      <c r="J17" s="2">
        <f t="shared" si="0"/>
        <v>0.39</v>
      </c>
      <c r="K17" s="48"/>
      <c r="L17" s="13"/>
      <c r="M17" s="14" t="s">
        <v>139</v>
      </c>
    </row>
    <row r="18" spans="1:13" s="12" customFormat="1" ht="12">
      <c r="A18" s="75" t="s">
        <v>212</v>
      </c>
      <c r="B18" s="14" t="s">
        <v>214</v>
      </c>
      <c r="C18" s="16" t="s">
        <v>106</v>
      </c>
      <c r="D18" s="17" t="s">
        <v>41</v>
      </c>
      <c r="E18" s="9" t="s">
        <v>213</v>
      </c>
      <c r="F18" s="12">
        <v>1</v>
      </c>
      <c r="G18" s="12">
        <v>1</v>
      </c>
      <c r="H18" s="13">
        <v>0.13</v>
      </c>
      <c r="I18" s="48">
        <v>1</v>
      </c>
      <c r="J18" s="2">
        <f t="shared" si="0"/>
        <v>0.13</v>
      </c>
      <c r="K18" s="48"/>
      <c r="L18" s="13"/>
      <c r="M18" s="14" t="s">
        <v>139</v>
      </c>
    </row>
    <row r="19" spans="1:13" s="12" customFormat="1" ht="12">
      <c r="A19" s="75" t="s">
        <v>264</v>
      </c>
      <c r="B19" s="14" t="s">
        <v>266</v>
      </c>
      <c r="C19" s="16" t="s">
        <v>106</v>
      </c>
      <c r="D19" s="17" t="s">
        <v>41</v>
      </c>
      <c r="E19" s="9" t="s">
        <v>265</v>
      </c>
      <c r="F19" s="12">
        <v>1</v>
      </c>
      <c r="G19" s="12">
        <v>1</v>
      </c>
      <c r="H19" s="13">
        <v>0.13</v>
      </c>
      <c r="I19" s="48">
        <v>1</v>
      </c>
      <c r="J19" s="2">
        <f t="shared" si="0"/>
        <v>0.13</v>
      </c>
      <c r="K19" s="48"/>
      <c r="L19" s="13"/>
      <c r="M19" s="14" t="s">
        <v>139</v>
      </c>
    </row>
    <row r="20" spans="1:13" s="12" customFormat="1" ht="24.75">
      <c r="A20" s="75" t="s">
        <v>142</v>
      </c>
      <c r="B20" s="14" t="s">
        <v>210</v>
      </c>
      <c r="C20" s="16" t="s">
        <v>106</v>
      </c>
      <c r="D20" s="17" t="s">
        <v>41</v>
      </c>
      <c r="E20" s="9" t="s">
        <v>143</v>
      </c>
      <c r="F20" s="12">
        <v>1</v>
      </c>
      <c r="G20" s="12">
        <v>1</v>
      </c>
      <c r="H20" s="13">
        <v>0.13</v>
      </c>
      <c r="I20" s="48">
        <v>5</v>
      </c>
      <c r="J20" s="2">
        <f t="shared" si="0"/>
        <v>0.65</v>
      </c>
      <c r="K20" s="48"/>
      <c r="L20" s="13"/>
      <c r="M20" s="14" t="s">
        <v>139</v>
      </c>
    </row>
    <row r="21" spans="1:13" ht="12">
      <c r="A21" s="75" t="s">
        <v>182</v>
      </c>
      <c r="B21" s="14" t="s">
        <v>184</v>
      </c>
      <c r="C21" s="10" t="s">
        <v>106</v>
      </c>
      <c r="D21" s="1" t="s">
        <v>41</v>
      </c>
      <c r="E21" s="9" t="s">
        <v>183</v>
      </c>
      <c r="F21" s="12">
        <v>1</v>
      </c>
      <c r="G21" s="12">
        <v>1</v>
      </c>
      <c r="H21" s="13">
        <v>0.13</v>
      </c>
      <c r="I21" s="48">
        <v>1</v>
      </c>
      <c r="J21" s="2">
        <f t="shared" si="0"/>
        <v>0.13</v>
      </c>
      <c r="K21" s="34"/>
      <c r="M21" s="14" t="s">
        <v>139</v>
      </c>
    </row>
    <row r="22" spans="1:13" ht="49.5">
      <c r="A22" s="75" t="s">
        <v>37</v>
      </c>
      <c r="B22" s="14" t="s">
        <v>249</v>
      </c>
      <c r="C22" s="10" t="s">
        <v>106</v>
      </c>
      <c r="D22" s="1" t="s">
        <v>41</v>
      </c>
      <c r="E22" s="9" t="s">
        <v>113</v>
      </c>
      <c r="F22">
        <v>1</v>
      </c>
      <c r="G22">
        <v>1</v>
      </c>
      <c r="H22" s="13">
        <v>0.13</v>
      </c>
      <c r="I22" s="48">
        <v>14</v>
      </c>
      <c r="J22" s="2">
        <f t="shared" si="0"/>
        <v>1.26</v>
      </c>
      <c r="K22" s="48"/>
      <c r="M22" s="14" t="s">
        <v>139</v>
      </c>
    </row>
    <row r="23" spans="1:13" ht="12">
      <c r="A23" s="75" t="s">
        <v>206</v>
      </c>
      <c r="B23" s="14" t="s">
        <v>208</v>
      </c>
      <c r="C23" s="10" t="s">
        <v>106</v>
      </c>
      <c r="D23" s="1" t="s">
        <v>41</v>
      </c>
      <c r="E23" s="9" t="s">
        <v>207</v>
      </c>
      <c r="F23" s="12">
        <v>1</v>
      </c>
      <c r="G23" s="12">
        <v>1</v>
      </c>
      <c r="H23" s="13">
        <v>0.13</v>
      </c>
      <c r="I23" s="48">
        <v>2</v>
      </c>
      <c r="J23" s="2">
        <f t="shared" si="0"/>
        <v>0.26</v>
      </c>
      <c r="K23" s="34"/>
      <c r="M23" s="14" t="s">
        <v>139</v>
      </c>
    </row>
    <row r="24" spans="1:13" ht="12">
      <c r="A24" s="75" t="s">
        <v>166</v>
      </c>
      <c r="B24" s="14" t="s">
        <v>203</v>
      </c>
      <c r="C24" s="10" t="s">
        <v>106</v>
      </c>
      <c r="D24" s="1" t="s">
        <v>41</v>
      </c>
      <c r="E24" s="9" t="s">
        <v>165</v>
      </c>
      <c r="F24" s="12">
        <v>1</v>
      </c>
      <c r="G24" s="12">
        <v>1</v>
      </c>
      <c r="H24" s="13">
        <v>0.13</v>
      </c>
      <c r="I24" s="48">
        <v>1</v>
      </c>
      <c r="J24" s="2">
        <f t="shared" si="0"/>
        <v>0.13</v>
      </c>
      <c r="K24" s="34"/>
      <c r="M24" s="14" t="s">
        <v>139</v>
      </c>
    </row>
    <row r="25" spans="1:13" ht="12">
      <c r="A25" s="75" t="s">
        <v>38</v>
      </c>
      <c r="B25" s="14" t="s">
        <v>185</v>
      </c>
      <c r="C25" s="10" t="s">
        <v>106</v>
      </c>
      <c r="D25" s="1" t="s">
        <v>41</v>
      </c>
      <c r="E25" s="9" t="s">
        <v>30</v>
      </c>
      <c r="F25" s="12">
        <v>1</v>
      </c>
      <c r="G25" s="12">
        <v>1</v>
      </c>
      <c r="H25" s="13">
        <v>0.13</v>
      </c>
      <c r="I25" s="48">
        <v>1</v>
      </c>
      <c r="J25" s="2">
        <f t="shared" si="0"/>
        <v>0.13</v>
      </c>
      <c r="K25" s="48"/>
      <c r="M25" s="14" t="s">
        <v>139</v>
      </c>
    </row>
    <row r="26" spans="1:13" ht="12">
      <c r="A26" s="75" t="s">
        <v>196</v>
      </c>
      <c r="B26" s="14" t="s">
        <v>225</v>
      </c>
      <c r="C26" s="10" t="s">
        <v>106</v>
      </c>
      <c r="D26" s="1" t="s">
        <v>41</v>
      </c>
      <c r="E26" s="9" t="s">
        <v>197</v>
      </c>
      <c r="F26" s="12">
        <v>1</v>
      </c>
      <c r="G26" s="12">
        <v>1</v>
      </c>
      <c r="H26" s="13">
        <v>0.13</v>
      </c>
      <c r="I26" s="48">
        <v>2</v>
      </c>
      <c r="J26" s="2">
        <f t="shared" si="0"/>
        <v>0.26</v>
      </c>
      <c r="K26" s="48"/>
      <c r="M26" s="14" t="s">
        <v>139</v>
      </c>
    </row>
    <row r="27" spans="1:13" ht="12">
      <c r="A27" s="75" t="s">
        <v>223</v>
      </c>
      <c r="B27" s="14" t="s">
        <v>229</v>
      </c>
      <c r="C27" s="10" t="s">
        <v>106</v>
      </c>
      <c r="D27" s="1" t="s">
        <v>41</v>
      </c>
      <c r="E27" s="9" t="s">
        <v>224</v>
      </c>
      <c r="F27" s="12">
        <v>1</v>
      </c>
      <c r="G27" s="12">
        <v>1</v>
      </c>
      <c r="H27" s="13">
        <v>0.13</v>
      </c>
      <c r="I27" s="48">
        <v>2</v>
      </c>
      <c r="J27" s="2">
        <f t="shared" si="0"/>
        <v>0.26</v>
      </c>
      <c r="K27" s="48"/>
      <c r="M27" s="14" t="s">
        <v>139</v>
      </c>
    </row>
    <row r="28" spans="1:13" ht="12">
      <c r="A28" s="75" t="s">
        <v>39</v>
      </c>
      <c r="B28" s="14" t="s">
        <v>195</v>
      </c>
      <c r="C28" s="10" t="s">
        <v>106</v>
      </c>
      <c r="D28" s="1" t="s">
        <v>41</v>
      </c>
      <c r="E28" s="9" t="s">
        <v>29</v>
      </c>
      <c r="F28" s="12">
        <v>1</v>
      </c>
      <c r="G28" s="12">
        <v>1</v>
      </c>
      <c r="H28" s="13">
        <v>0.13</v>
      </c>
      <c r="I28" s="48">
        <v>1</v>
      </c>
      <c r="J28" s="2">
        <f t="shared" si="0"/>
        <v>0.13</v>
      </c>
      <c r="K28" s="48"/>
      <c r="M28" s="14" t="s">
        <v>139</v>
      </c>
    </row>
    <row r="29" spans="1:13" ht="24.75">
      <c r="A29" s="75" t="s">
        <v>164</v>
      </c>
      <c r="B29" s="14" t="s">
        <v>262</v>
      </c>
      <c r="C29" s="10" t="s">
        <v>106</v>
      </c>
      <c r="D29" s="1" t="s">
        <v>41</v>
      </c>
      <c r="E29" s="9" t="s">
        <v>163</v>
      </c>
      <c r="F29" s="12">
        <v>1</v>
      </c>
      <c r="G29" s="12">
        <v>1</v>
      </c>
      <c r="H29" s="13">
        <v>0.13</v>
      </c>
      <c r="I29" s="48">
        <v>6</v>
      </c>
      <c r="J29" s="2">
        <f t="shared" si="0"/>
        <v>0.78</v>
      </c>
      <c r="K29" s="34"/>
      <c r="M29" s="14" t="s">
        <v>139</v>
      </c>
    </row>
    <row r="30" spans="1:13" ht="12">
      <c r="A30" s="75" t="s">
        <v>230</v>
      </c>
      <c r="B30" s="14" t="s">
        <v>232</v>
      </c>
      <c r="C30" s="10" t="s">
        <v>106</v>
      </c>
      <c r="D30" s="1" t="s">
        <v>41</v>
      </c>
      <c r="E30" s="9" t="s">
        <v>231</v>
      </c>
      <c r="F30" s="12">
        <v>1</v>
      </c>
      <c r="G30" s="12">
        <v>1</v>
      </c>
      <c r="H30" s="13">
        <v>0.13</v>
      </c>
      <c r="I30" s="48">
        <v>1</v>
      </c>
      <c r="J30" s="2">
        <f t="shared" si="0"/>
        <v>0.13</v>
      </c>
      <c r="K30" s="48"/>
      <c r="M30" s="14" t="s">
        <v>139</v>
      </c>
    </row>
    <row r="31" spans="1:13" ht="12">
      <c r="A31" s="75" t="s">
        <v>198</v>
      </c>
      <c r="B31" s="14" t="s">
        <v>200</v>
      </c>
      <c r="C31" s="10" t="s">
        <v>106</v>
      </c>
      <c r="D31" s="1" t="s">
        <v>41</v>
      </c>
      <c r="E31" s="9" t="s">
        <v>199</v>
      </c>
      <c r="F31" s="12">
        <v>1</v>
      </c>
      <c r="G31" s="12">
        <v>1</v>
      </c>
      <c r="H31" s="13">
        <v>0.13</v>
      </c>
      <c r="I31" s="48">
        <v>1</v>
      </c>
      <c r="J31" s="2">
        <f t="shared" si="0"/>
        <v>0.13</v>
      </c>
      <c r="K31" s="48"/>
      <c r="M31" s="14" t="s">
        <v>139</v>
      </c>
    </row>
    <row r="32" spans="1:13" ht="12">
      <c r="A32" s="75" t="s">
        <v>1</v>
      </c>
      <c r="B32" s="14" t="s">
        <v>215</v>
      </c>
      <c r="C32" s="10" t="s">
        <v>106</v>
      </c>
      <c r="D32" s="1" t="s">
        <v>41</v>
      </c>
      <c r="E32" s="9" t="s">
        <v>27</v>
      </c>
      <c r="F32">
        <v>1</v>
      </c>
      <c r="G32">
        <v>1</v>
      </c>
      <c r="H32" s="13">
        <v>0.13</v>
      </c>
      <c r="I32" s="48">
        <v>2</v>
      </c>
      <c r="J32" s="2">
        <f t="shared" si="0"/>
        <v>0.26</v>
      </c>
      <c r="K32" s="48"/>
      <c r="M32" s="14" t="s">
        <v>139</v>
      </c>
    </row>
    <row r="33" spans="1:13" s="12" customFormat="1" ht="12">
      <c r="A33" s="76"/>
      <c r="B33" s="60"/>
      <c r="C33" s="16"/>
      <c r="D33" s="17"/>
      <c r="E33" s="20"/>
      <c r="H33" s="13"/>
      <c r="I33" s="30"/>
      <c r="J33" s="13"/>
      <c r="K33" s="30"/>
      <c r="L33" s="13"/>
      <c r="M33" s="14"/>
    </row>
    <row r="34" spans="1:13" s="21" customFormat="1" ht="12">
      <c r="A34" s="77" t="s">
        <v>89</v>
      </c>
      <c r="B34" s="61"/>
      <c r="C34" s="26"/>
      <c r="D34" s="27"/>
      <c r="E34" s="28"/>
      <c r="H34" s="29"/>
      <c r="I34" s="29"/>
      <c r="J34" s="29">
        <f>SUM(J5:J33)</f>
        <v>8.63</v>
      </c>
      <c r="K34" s="29"/>
      <c r="L34" s="29"/>
      <c r="M34" s="31"/>
    </row>
    <row r="35" spans="1:13" s="21" customFormat="1" ht="12">
      <c r="A35" s="77" t="s">
        <v>90</v>
      </c>
      <c r="B35" s="61"/>
      <c r="C35" s="26"/>
      <c r="D35" s="27"/>
      <c r="E35" s="32"/>
      <c r="H35" s="29"/>
      <c r="I35" s="29"/>
      <c r="J35" s="29">
        <f>SUM(J34)</f>
        <v>8.63</v>
      </c>
      <c r="K35" s="29"/>
      <c r="L35" s="29"/>
      <c r="M35" s="31"/>
    </row>
    <row r="36" spans="1:13" s="12" customFormat="1" ht="12">
      <c r="A36" s="76"/>
      <c r="B36" s="60"/>
      <c r="C36" s="16"/>
      <c r="D36" s="17"/>
      <c r="E36" s="18"/>
      <c r="H36" s="13"/>
      <c r="I36" s="24"/>
      <c r="J36" s="13"/>
      <c r="K36" s="24"/>
      <c r="L36" s="13"/>
      <c r="M36" s="14"/>
    </row>
    <row r="37" spans="1:13" s="3" customFormat="1" ht="12.75">
      <c r="A37" s="78" t="s">
        <v>49</v>
      </c>
      <c r="B37" s="62"/>
      <c r="C37" s="11"/>
      <c r="D37" s="4"/>
      <c r="E37" s="9"/>
      <c r="H37" s="5"/>
      <c r="I37" s="23"/>
      <c r="J37" s="5"/>
      <c r="K37" s="23"/>
      <c r="L37" s="5"/>
      <c r="M37" s="7"/>
    </row>
    <row r="38" spans="1:13" s="12" customFormat="1" ht="12.75">
      <c r="A38" s="79" t="s">
        <v>132</v>
      </c>
      <c r="B38" s="39"/>
      <c r="C38" s="16"/>
      <c r="D38" s="17"/>
      <c r="E38" s="18"/>
      <c r="H38" s="13"/>
      <c r="I38" s="30"/>
      <c r="J38" s="13"/>
      <c r="K38" s="30"/>
      <c r="L38" s="13"/>
      <c r="M38" s="14"/>
    </row>
    <row r="39" spans="1:13" s="12" customFormat="1" ht="24.75">
      <c r="A39" s="80" t="s">
        <v>241</v>
      </c>
      <c r="B39" s="14" t="s">
        <v>248</v>
      </c>
      <c r="C39" s="16" t="s">
        <v>106</v>
      </c>
      <c r="D39" s="17" t="s">
        <v>236</v>
      </c>
      <c r="E39" s="3" t="s">
        <v>235</v>
      </c>
      <c r="F39">
        <v>1</v>
      </c>
      <c r="G39">
        <v>1</v>
      </c>
      <c r="H39" s="2">
        <v>0.44</v>
      </c>
      <c r="I39" s="48">
        <v>8</v>
      </c>
      <c r="J39" s="2">
        <f>PRODUCT(H39,I39)</f>
        <v>3.52</v>
      </c>
      <c r="K39" s="48"/>
      <c r="L39" s="2"/>
      <c r="M39" s="14"/>
    </row>
    <row r="40" spans="1:13" s="12" customFormat="1" ht="24.75">
      <c r="A40" s="71" t="s">
        <v>240</v>
      </c>
      <c r="B40" s="65" t="s">
        <v>237</v>
      </c>
      <c r="C40" s="16" t="s">
        <v>106</v>
      </c>
      <c r="D40" s="17" t="s">
        <v>238</v>
      </c>
      <c r="E40" s="3" t="s">
        <v>239</v>
      </c>
      <c r="F40">
        <v>1</v>
      </c>
      <c r="G40">
        <v>1</v>
      </c>
      <c r="H40" s="2">
        <v>0.06</v>
      </c>
      <c r="I40" s="48">
        <v>6</v>
      </c>
      <c r="J40" s="2">
        <f>PRODUCT(H40,I40)</f>
        <v>0.36</v>
      </c>
      <c r="K40" s="48"/>
      <c r="L40" s="2"/>
      <c r="M40" s="14"/>
    </row>
    <row r="41" spans="1:13" s="12" customFormat="1" ht="12">
      <c r="A41" s="80" t="s">
        <v>246</v>
      </c>
      <c r="B41" s="14" t="s">
        <v>258</v>
      </c>
      <c r="C41" s="16" t="s">
        <v>106</v>
      </c>
      <c r="D41" s="17" t="s">
        <v>236</v>
      </c>
      <c r="E41" s="3" t="s">
        <v>247</v>
      </c>
      <c r="F41">
        <v>1</v>
      </c>
      <c r="G41">
        <v>1</v>
      </c>
      <c r="H41" s="2">
        <v>0.46</v>
      </c>
      <c r="I41" s="48">
        <v>3</v>
      </c>
      <c r="J41" s="2">
        <f>PRODUCT(H41,I41)</f>
        <v>1.3800000000000001</v>
      </c>
      <c r="K41" s="48"/>
      <c r="L41" s="2"/>
      <c r="M41" s="14"/>
    </row>
    <row r="42" spans="1:13" s="12" customFormat="1" ht="12">
      <c r="A42" s="80" t="s">
        <v>244</v>
      </c>
      <c r="B42" s="14" t="s">
        <v>242</v>
      </c>
      <c r="C42" s="16" t="s">
        <v>106</v>
      </c>
      <c r="D42" s="17" t="s">
        <v>238</v>
      </c>
      <c r="E42" s="3" t="s">
        <v>245</v>
      </c>
      <c r="F42">
        <v>1</v>
      </c>
      <c r="G42">
        <v>1</v>
      </c>
      <c r="H42" s="2">
        <v>0.46</v>
      </c>
      <c r="I42" s="48">
        <v>1</v>
      </c>
      <c r="J42" s="2">
        <f>PRODUCT(H42,I42)</f>
        <v>0.46</v>
      </c>
      <c r="K42" s="48"/>
      <c r="L42" s="2"/>
      <c r="M42" s="14"/>
    </row>
    <row r="43" spans="1:13" s="12" customFormat="1" ht="24.75">
      <c r="A43" s="81" t="s">
        <v>301</v>
      </c>
      <c r="C43" s="16" t="s">
        <v>106</v>
      </c>
      <c r="D43" s="17" t="s">
        <v>236</v>
      </c>
      <c r="E43" s="3" t="s">
        <v>243</v>
      </c>
      <c r="F43">
        <v>1</v>
      </c>
      <c r="G43">
        <v>1</v>
      </c>
      <c r="H43" s="2">
        <v>0.23</v>
      </c>
      <c r="I43" s="48"/>
      <c r="J43" s="2"/>
      <c r="K43" s="48"/>
      <c r="L43" s="2"/>
      <c r="M43" s="14"/>
    </row>
    <row r="44" spans="1:13" s="12" customFormat="1" ht="12.75">
      <c r="A44" s="79" t="s">
        <v>119</v>
      </c>
      <c r="B44" s="39"/>
      <c r="C44" s="16"/>
      <c r="D44" s="17"/>
      <c r="E44" s="18"/>
      <c r="H44" s="13"/>
      <c r="I44" s="30"/>
      <c r="J44" s="13"/>
      <c r="K44" s="30"/>
      <c r="L44" s="13"/>
      <c r="M44" s="14"/>
    </row>
    <row r="45" spans="1:13" s="12" customFormat="1" ht="12">
      <c r="A45" s="67" t="s">
        <v>135</v>
      </c>
      <c r="B45" s="60" t="s">
        <v>263</v>
      </c>
      <c r="C45" s="16" t="s">
        <v>106</v>
      </c>
      <c r="D45" s="17" t="s">
        <v>48</v>
      </c>
      <c r="E45" s="9" t="s">
        <v>136</v>
      </c>
      <c r="F45" s="12">
        <v>1</v>
      </c>
      <c r="G45" s="12">
        <v>1</v>
      </c>
      <c r="H45" s="13">
        <v>0.18</v>
      </c>
      <c r="I45" s="47">
        <v>2</v>
      </c>
      <c r="J45" s="2">
        <f>PRODUCT(H45,I45)</f>
        <v>0.36</v>
      </c>
      <c r="K45" s="47"/>
      <c r="L45" s="2"/>
      <c r="M45" s="14"/>
    </row>
    <row r="46" spans="1:13" s="12" customFormat="1" ht="12">
      <c r="A46" s="67" t="s">
        <v>259</v>
      </c>
      <c r="B46" s="60" t="s">
        <v>261</v>
      </c>
      <c r="C46" s="16" t="s">
        <v>106</v>
      </c>
      <c r="D46" s="17" t="s">
        <v>48</v>
      </c>
      <c r="E46" s="9" t="s">
        <v>260</v>
      </c>
      <c r="F46" s="12">
        <v>1</v>
      </c>
      <c r="G46" s="12">
        <v>1</v>
      </c>
      <c r="H46" s="13">
        <v>0.26</v>
      </c>
      <c r="I46" s="47">
        <v>1</v>
      </c>
      <c r="J46" s="2">
        <f>PRODUCT(H46,I46)</f>
        <v>0.26</v>
      </c>
      <c r="K46" s="47"/>
      <c r="L46" s="2"/>
      <c r="M46" s="14"/>
    </row>
    <row r="47" spans="1:13" s="12" customFormat="1" ht="12">
      <c r="A47" s="67" t="s">
        <v>123</v>
      </c>
      <c r="B47" s="60" t="s">
        <v>257</v>
      </c>
      <c r="C47" s="16" t="s">
        <v>106</v>
      </c>
      <c r="D47" s="17" t="s">
        <v>48</v>
      </c>
      <c r="E47" s="9" t="s">
        <v>133</v>
      </c>
      <c r="F47" s="12">
        <v>1</v>
      </c>
      <c r="G47" s="12">
        <v>1</v>
      </c>
      <c r="H47" s="13">
        <v>0.15</v>
      </c>
      <c r="I47" s="47">
        <v>1</v>
      </c>
      <c r="J47" s="2">
        <f>PRODUCT(H47,I47)</f>
        <v>0.15</v>
      </c>
      <c r="K47" s="47"/>
      <c r="L47" s="2"/>
      <c r="M47" s="14"/>
    </row>
    <row r="48" spans="1:13" s="15" customFormat="1" ht="12.75">
      <c r="A48" s="79" t="s">
        <v>122</v>
      </c>
      <c r="B48" s="39"/>
      <c r="C48" s="16"/>
      <c r="D48" s="17"/>
      <c r="E48" s="37"/>
      <c r="H48" s="38"/>
      <c r="I48" s="43"/>
      <c r="J48" s="38"/>
      <c r="K48" s="43"/>
      <c r="L48" s="38"/>
      <c r="M48" s="39"/>
    </row>
    <row r="49" spans="1:13" s="15" customFormat="1" ht="12.75">
      <c r="A49" s="82" t="s">
        <v>253</v>
      </c>
      <c r="B49" s="58" t="s">
        <v>255</v>
      </c>
      <c r="C49" s="16" t="s">
        <v>106</v>
      </c>
      <c r="D49" s="1" t="s">
        <v>251</v>
      </c>
      <c r="E49" s="3" t="s">
        <v>254</v>
      </c>
      <c r="F49" s="40">
        <v>1</v>
      </c>
      <c r="G49" s="40">
        <v>1</v>
      </c>
      <c r="H49" s="41">
        <v>0.66</v>
      </c>
      <c r="I49" s="49">
        <v>2</v>
      </c>
      <c r="J49" s="2">
        <f>PRODUCT(H49,I49)</f>
        <v>1.32</v>
      </c>
      <c r="K49" s="49"/>
      <c r="L49" s="42"/>
      <c r="M49" s="39"/>
    </row>
    <row r="50" spans="1:13" s="12" customFormat="1" ht="12">
      <c r="A50" s="67" t="s">
        <v>250</v>
      </c>
      <c r="B50" s="60" t="s">
        <v>256</v>
      </c>
      <c r="C50" s="16" t="s">
        <v>106</v>
      </c>
      <c r="D50" s="1" t="s">
        <v>251</v>
      </c>
      <c r="E50" s="3" t="s">
        <v>252</v>
      </c>
      <c r="F50" s="12">
        <v>1</v>
      </c>
      <c r="G50" s="12">
        <v>1</v>
      </c>
      <c r="H50" s="13">
        <v>1.08</v>
      </c>
      <c r="I50" s="48">
        <v>4</v>
      </c>
      <c r="J50" s="2">
        <f>PRODUCT(H50,I50)</f>
        <v>4.32</v>
      </c>
      <c r="K50" s="48"/>
      <c r="L50" s="2"/>
      <c r="M50" s="14"/>
    </row>
    <row r="51" spans="1:13" ht="12.75">
      <c r="A51" s="79" t="s">
        <v>128</v>
      </c>
      <c r="B51" s="39"/>
      <c r="C51" s="1"/>
      <c r="D51" s="8"/>
      <c r="E51"/>
      <c r="G51" s="2"/>
      <c r="H51" s="22"/>
      <c r="I51" s="29"/>
      <c r="J51" s="22"/>
      <c r="K51" s="29"/>
      <c r="L51" s="22"/>
      <c r="M51" s="10"/>
    </row>
    <row r="52" spans="1:13" s="12" customFormat="1" ht="12">
      <c r="A52" s="75" t="s">
        <v>134</v>
      </c>
      <c r="B52" s="14" t="s">
        <v>329</v>
      </c>
      <c r="C52" s="10" t="s">
        <v>106</v>
      </c>
      <c r="D52" s="1" t="s">
        <v>28</v>
      </c>
      <c r="E52" s="25" t="s">
        <v>127</v>
      </c>
      <c r="F52" s="12">
        <v>1</v>
      </c>
      <c r="G52" s="12">
        <v>1</v>
      </c>
      <c r="H52" s="2">
        <v>0.09</v>
      </c>
      <c r="I52" s="47"/>
      <c r="J52" s="2"/>
      <c r="K52" s="47"/>
      <c r="L52" s="2"/>
      <c r="M52" s="14"/>
    </row>
    <row r="53" spans="1:14" s="12" customFormat="1" ht="12">
      <c r="A53" s="75" t="s">
        <v>162</v>
      </c>
      <c r="B53" s="14" t="s">
        <v>329</v>
      </c>
      <c r="C53" s="10" t="s">
        <v>106</v>
      </c>
      <c r="D53" s="1" t="s">
        <v>48</v>
      </c>
      <c r="E53" s="25" t="s">
        <v>161</v>
      </c>
      <c r="F53" s="12">
        <v>1</v>
      </c>
      <c r="G53" s="12">
        <v>1</v>
      </c>
      <c r="H53" s="2">
        <v>0.28</v>
      </c>
      <c r="I53" s="47">
        <v>8</v>
      </c>
      <c r="J53" s="2">
        <f>PRODUCT(H53,I53)</f>
        <v>2.24</v>
      </c>
      <c r="K53" s="47"/>
      <c r="L53" s="2"/>
      <c r="M53" s="24"/>
      <c r="N53" s="24"/>
    </row>
    <row r="54" spans="1:13" s="12" customFormat="1" ht="12">
      <c r="A54" s="76" t="s">
        <v>51</v>
      </c>
      <c r="B54" s="60"/>
      <c r="C54" s="16"/>
      <c r="D54" s="17"/>
      <c r="E54" s="18"/>
      <c r="H54" s="13"/>
      <c r="I54" s="30"/>
      <c r="J54" s="13"/>
      <c r="K54" s="30"/>
      <c r="L54" s="13"/>
      <c r="M54" s="14"/>
    </row>
    <row r="55" spans="1:13" s="21" customFormat="1" ht="12">
      <c r="A55" s="77" t="s">
        <v>120</v>
      </c>
      <c r="B55" s="61"/>
      <c r="C55" s="26"/>
      <c r="D55" s="27"/>
      <c r="E55" s="32"/>
      <c r="H55" s="29"/>
      <c r="I55" s="29"/>
      <c r="J55" s="29">
        <f>SUM(J38:J54)</f>
        <v>14.370000000000001</v>
      </c>
      <c r="K55" s="29"/>
      <c r="L55" s="29"/>
      <c r="M55" s="31"/>
    </row>
    <row r="56" spans="1:13" s="21" customFormat="1" ht="12">
      <c r="A56" s="77" t="s">
        <v>90</v>
      </c>
      <c r="B56" s="61"/>
      <c r="C56" s="26"/>
      <c r="D56" s="27"/>
      <c r="E56" s="32"/>
      <c r="H56" s="29"/>
      <c r="I56" s="29"/>
      <c r="J56" s="29">
        <f>SUM(J34,J55)</f>
        <v>23</v>
      </c>
      <c r="K56" s="29"/>
      <c r="L56" s="29"/>
      <c r="M56" s="31"/>
    </row>
    <row r="57" spans="1:13" s="12" customFormat="1" ht="12">
      <c r="A57" s="76"/>
      <c r="B57" s="60"/>
      <c r="C57" s="16"/>
      <c r="D57" s="17"/>
      <c r="E57" s="18"/>
      <c r="H57" s="13"/>
      <c r="I57" s="24"/>
      <c r="J57" s="13"/>
      <c r="K57" s="24"/>
      <c r="L57" s="13"/>
      <c r="M57" s="14"/>
    </row>
    <row r="58" spans="1:13" s="3" customFormat="1" ht="12.75">
      <c r="A58" s="78" t="s">
        <v>50</v>
      </c>
      <c r="B58" s="62"/>
      <c r="C58" s="11"/>
      <c r="D58" s="4"/>
      <c r="E58" s="9"/>
      <c r="H58" s="5"/>
      <c r="I58" s="23"/>
      <c r="J58" s="5"/>
      <c r="K58" s="23"/>
      <c r="L58" s="5"/>
      <c r="M58" s="7"/>
    </row>
    <row r="59" spans="1:11" ht="12.75">
      <c r="A59" s="79" t="s">
        <v>137</v>
      </c>
      <c r="B59" s="39"/>
      <c r="E59" s="19"/>
      <c r="I59" s="30"/>
      <c r="K59" s="30"/>
    </row>
    <row r="60" spans="1:13" s="12" customFormat="1" ht="12">
      <c r="A60" s="75" t="s">
        <v>138</v>
      </c>
      <c r="B60" s="14" t="s">
        <v>211</v>
      </c>
      <c r="C60" s="10" t="s">
        <v>106</v>
      </c>
      <c r="D60" s="17" t="s">
        <v>56</v>
      </c>
      <c r="E60" s="25" t="s">
        <v>305</v>
      </c>
      <c r="F60" s="12">
        <v>1</v>
      </c>
      <c r="G60" s="12">
        <v>1</v>
      </c>
      <c r="H60" s="13">
        <v>0.76</v>
      </c>
      <c r="I60" s="47">
        <v>1</v>
      </c>
      <c r="J60" s="2">
        <f>PRODUCT(H60,I60)</f>
        <v>0.76</v>
      </c>
      <c r="K60" s="47"/>
      <c r="L60" s="2"/>
      <c r="M60" s="14"/>
    </row>
    <row r="61" spans="1:13" s="12" customFormat="1" ht="12">
      <c r="A61" s="75" t="s">
        <v>115</v>
      </c>
      <c r="B61" s="14" t="s">
        <v>222</v>
      </c>
      <c r="C61" s="10" t="s">
        <v>106</v>
      </c>
      <c r="D61" s="17" t="s">
        <v>56</v>
      </c>
      <c r="E61" s="25" t="s">
        <v>306</v>
      </c>
      <c r="F61" s="12">
        <v>1</v>
      </c>
      <c r="G61" s="12">
        <v>1</v>
      </c>
      <c r="H61" s="13">
        <v>0.76</v>
      </c>
      <c r="I61" s="47">
        <v>1</v>
      </c>
      <c r="J61" s="2">
        <f>PRODUCT(H61,I61)</f>
        <v>0.76</v>
      </c>
      <c r="K61" s="47"/>
      <c r="L61" s="2"/>
      <c r="M61" s="14"/>
    </row>
    <row r="62" spans="1:13" s="12" customFormat="1" ht="12.75">
      <c r="A62" s="79" t="s">
        <v>116</v>
      </c>
      <c r="B62" s="39"/>
      <c r="C62" s="16"/>
      <c r="D62" s="17"/>
      <c r="E62" s="20"/>
      <c r="H62" s="13"/>
      <c r="I62" s="30"/>
      <c r="J62" s="13"/>
      <c r="K62" s="30"/>
      <c r="L62" s="13"/>
      <c r="M62" s="14"/>
    </row>
    <row r="63" spans="1:13" s="12" customFormat="1" ht="12">
      <c r="A63" s="75" t="s">
        <v>308</v>
      </c>
      <c r="B63" s="14" t="s">
        <v>221</v>
      </c>
      <c r="C63" s="10" t="s">
        <v>106</v>
      </c>
      <c r="D63" s="17" t="s">
        <v>117</v>
      </c>
      <c r="E63" s="25" t="s">
        <v>307</v>
      </c>
      <c r="F63" s="12">
        <v>1</v>
      </c>
      <c r="G63" s="12">
        <v>1</v>
      </c>
      <c r="H63" s="13">
        <v>1.51</v>
      </c>
      <c r="I63" s="47">
        <v>1</v>
      </c>
      <c r="J63" s="2">
        <f>PRODUCT(H63,I63)</f>
        <v>1.51</v>
      </c>
      <c r="K63" s="47"/>
      <c r="L63" s="2"/>
      <c r="M63" s="14" t="s">
        <v>167</v>
      </c>
    </row>
    <row r="64" spans="1:13" s="12" customFormat="1" ht="12">
      <c r="A64" s="71"/>
      <c r="B64" s="14"/>
      <c r="C64" s="16"/>
      <c r="D64" s="17"/>
      <c r="H64" s="13"/>
      <c r="I64" s="24"/>
      <c r="J64" s="13"/>
      <c r="K64" s="24"/>
      <c r="L64" s="13"/>
      <c r="M64" s="14"/>
    </row>
    <row r="65" spans="1:13" s="21" customFormat="1" ht="12">
      <c r="A65" s="77" t="s">
        <v>92</v>
      </c>
      <c r="B65" s="61"/>
      <c r="C65" s="26"/>
      <c r="D65" s="27"/>
      <c r="E65" s="28"/>
      <c r="H65" s="29"/>
      <c r="I65" s="29"/>
      <c r="J65" s="29">
        <f>SUM(J59:J64)</f>
        <v>3.0300000000000002</v>
      </c>
      <c r="K65" s="29"/>
      <c r="L65" s="29"/>
      <c r="M65" s="31"/>
    </row>
    <row r="66" spans="1:13" s="21" customFormat="1" ht="12">
      <c r="A66" s="77" t="s">
        <v>90</v>
      </c>
      <c r="B66" s="61"/>
      <c r="C66" s="26"/>
      <c r="D66" s="27"/>
      <c r="E66" s="32"/>
      <c r="H66" s="29"/>
      <c r="I66" s="29"/>
      <c r="J66" s="29">
        <f>SUM(J34,J55,J65)</f>
        <v>26.03</v>
      </c>
      <c r="K66" s="29"/>
      <c r="L66" s="29"/>
      <c r="M66" s="31"/>
    </row>
    <row r="67" spans="1:13" s="12" customFormat="1" ht="12.75">
      <c r="A67" s="79"/>
      <c r="B67" s="39"/>
      <c r="C67" s="16"/>
      <c r="D67" s="17"/>
      <c r="E67" s="18"/>
      <c r="H67" s="13"/>
      <c r="I67" s="24"/>
      <c r="J67" s="13"/>
      <c r="K67" s="24"/>
      <c r="L67" s="13"/>
      <c r="M67" s="14"/>
    </row>
    <row r="68" spans="1:13" s="3" customFormat="1" ht="12.75">
      <c r="A68" s="78" t="s">
        <v>61</v>
      </c>
      <c r="B68" s="62"/>
      <c r="C68" s="11"/>
      <c r="D68" s="4"/>
      <c r="E68" s="9"/>
      <c r="H68" s="5"/>
      <c r="I68" s="23"/>
      <c r="J68" s="5"/>
      <c r="K68" s="23"/>
      <c r="L68" s="5"/>
      <c r="M68" s="7"/>
    </row>
    <row r="69" spans="1:13" s="12" customFormat="1" ht="12">
      <c r="A69" s="67" t="s">
        <v>279</v>
      </c>
      <c r="B69" s="60" t="s">
        <v>280</v>
      </c>
      <c r="C69" s="16" t="s">
        <v>106</v>
      </c>
      <c r="D69" s="1" t="s">
        <v>3</v>
      </c>
      <c r="E69" s="3" t="s">
        <v>281</v>
      </c>
      <c r="F69" s="12">
        <v>1</v>
      </c>
      <c r="G69" s="12">
        <v>1</v>
      </c>
      <c r="H69" s="13">
        <v>0.63</v>
      </c>
      <c r="I69" s="47">
        <v>1</v>
      </c>
      <c r="J69" s="2">
        <f>PRODUCT(H69,I69)</f>
        <v>0.63</v>
      </c>
      <c r="K69" s="47"/>
      <c r="L69" s="2"/>
      <c r="M69" s="14"/>
    </row>
    <row r="70" spans="1:13" s="12" customFormat="1" ht="12">
      <c r="A70" s="67" t="s">
        <v>276</v>
      </c>
      <c r="B70" s="60" t="s">
        <v>277</v>
      </c>
      <c r="C70" s="16" t="s">
        <v>106</v>
      </c>
      <c r="D70" s="1" t="s">
        <v>96</v>
      </c>
      <c r="E70" s="3" t="s">
        <v>275</v>
      </c>
      <c r="F70" s="12">
        <v>1</v>
      </c>
      <c r="G70" s="12">
        <v>1</v>
      </c>
      <c r="H70" s="13">
        <v>0.48</v>
      </c>
      <c r="I70" s="47">
        <v>2</v>
      </c>
      <c r="J70" s="2">
        <f>PRODUCT(H70,I70)</f>
        <v>0.96</v>
      </c>
      <c r="K70" s="47"/>
      <c r="L70" s="2"/>
      <c r="M70" s="14"/>
    </row>
    <row r="71" spans="1:13" s="12" customFormat="1" ht="12">
      <c r="A71" s="76" t="s">
        <v>328</v>
      </c>
      <c r="B71" s="60"/>
      <c r="C71" s="16"/>
      <c r="D71" s="1"/>
      <c r="E71" s="25" t="s">
        <v>51</v>
      </c>
      <c r="H71" s="13"/>
      <c r="I71" s="47"/>
      <c r="J71" s="2"/>
      <c r="K71" s="47"/>
      <c r="L71" s="2"/>
      <c r="M71" s="14"/>
    </row>
    <row r="72" spans="1:13" s="12" customFormat="1" ht="12">
      <c r="A72" s="67" t="s">
        <v>288</v>
      </c>
      <c r="B72" s="60" t="s">
        <v>287</v>
      </c>
      <c r="C72" s="16" t="s">
        <v>106</v>
      </c>
      <c r="D72" s="1" t="s">
        <v>45</v>
      </c>
      <c r="E72" s="3" t="s">
        <v>286</v>
      </c>
      <c r="F72" s="12">
        <v>1</v>
      </c>
      <c r="G72" s="12">
        <v>1</v>
      </c>
      <c r="H72" s="13">
        <v>0.43</v>
      </c>
      <c r="I72" s="47">
        <v>1</v>
      </c>
      <c r="J72" s="2">
        <f>PRODUCT(H72,I72)</f>
        <v>0.43</v>
      </c>
      <c r="K72" s="47"/>
      <c r="L72" s="2"/>
      <c r="M72" s="14"/>
    </row>
    <row r="73" spans="1:13" s="12" customFormat="1" ht="12">
      <c r="A73" s="67" t="s">
        <v>118</v>
      </c>
      <c r="B73" s="60" t="s">
        <v>278</v>
      </c>
      <c r="C73" s="16" t="s">
        <v>106</v>
      </c>
      <c r="D73" s="17" t="s">
        <v>3</v>
      </c>
      <c r="E73" s="3" t="s">
        <v>282</v>
      </c>
      <c r="F73" s="12">
        <v>1</v>
      </c>
      <c r="G73" s="12">
        <v>1</v>
      </c>
      <c r="H73" s="13">
        <v>0.51</v>
      </c>
      <c r="I73" s="47">
        <v>1</v>
      </c>
      <c r="J73" s="2">
        <f>PRODUCT(H73,I73)</f>
        <v>0.51</v>
      </c>
      <c r="K73" s="47"/>
      <c r="L73" s="2"/>
      <c r="M73" s="14"/>
    </row>
    <row r="74" spans="1:13" s="12" customFormat="1" ht="12.75">
      <c r="A74" s="79" t="s">
        <v>102</v>
      </c>
      <c r="B74" s="39"/>
      <c r="C74" s="16"/>
      <c r="D74" s="17"/>
      <c r="H74" s="13"/>
      <c r="I74" s="30"/>
      <c r="J74" s="13"/>
      <c r="K74" s="30"/>
      <c r="L74" s="13"/>
      <c r="M74" s="14"/>
    </row>
    <row r="75" spans="1:13" s="12" customFormat="1" ht="24.75">
      <c r="A75" s="68" t="s">
        <v>274</v>
      </c>
      <c r="B75" s="60" t="s">
        <v>273</v>
      </c>
      <c r="C75" s="10" t="s">
        <v>106</v>
      </c>
      <c r="D75" s="1" t="s">
        <v>96</v>
      </c>
      <c r="E75" s="3" t="s">
        <v>124</v>
      </c>
      <c r="F75" s="12">
        <v>1</v>
      </c>
      <c r="G75" s="12">
        <v>1</v>
      </c>
      <c r="H75" s="13">
        <v>0.06</v>
      </c>
      <c r="I75" s="47">
        <v>50</v>
      </c>
      <c r="J75" s="2">
        <f>PRODUCT(H75,I75)</f>
        <v>3</v>
      </c>
      <c r="K75" s="47"/>
      <c r="L75" s="2"/>
      <c r="M75" s="2"/>
    </row>
    <row r="76" spans="1:13" s="12" customFormat="1" ht="12">
      <c r="A76" s="67" t="s">
        <v>11</v>
      </c>
      <c r="B76" s="60" t="s">
        <v>272</v>
      </c>
      <c r="C76" s="10" t="s">
        <v>106</v>
      </c>
      <c r="D76" s="1" t="s">
        <v>96</v>
      </c>
      <c r="E76" s="3" t="s">
        <v>125</v>
      </c>
      <c r="F76" s="12">
        <v>1</v>
      </c>
      <c r="G76" s="12">
        <v>1</v>
      </c>
      <c r="H76" s="13">
        <v>0.09</v>
      </c>
      <c r="I76" s="47">
        <v>2</v>
      </c>
      <c r="J76" s="2">
        <f>PRODUCT(H76,I76)</f>
        <v>0.18</v>
      </c>
      <c r="K76" s="47"/>
      <c r="L76" s="13"/>
      <c r="M76" s="2"/>
    </row>
    <row r="77" spans="1:13" s="12" customFormat="1" ht="12">
      <c r="A77" s="67" t="s">
        <v>283</v>
      </c>
      <c r="B77" s="60" t="s">
        <v>284</v>
      </c>
      <c r="C77" s="10" t="s">
        <v>106</v>
      </c>
      <c r="D77" s="1" t="s">
        <v>96</v>
      </c>
      <c r="E77" s="3" t="s">
        <v>285</v>
      </c>
      <c r="F77" s="12">
        <v>1</v>
      </c>
      <c r="G77" s="12">
        <v>1</v>
      </c>
      <c r="H77" s="13">
        <v>0.62</v>
      </c>
      <c r="I77" s="47">
        <v>2</v>
      </c>
      <c r="J77" s="2">
        <f>PRODUCT(H77,I77)</f>
        <v>1.24</v>
      </c>
      <c r="K77" s="47"/>
      <c r="L77" s="2"/>
      <c r="M77" s="14"/>
    </row>
    <row r="78" spans="1:13" s="12" customFormat="1" ht="12.75">
      <c r="A78" s="79" t="s">
        <v>98</v>
      </c>
      <c r="B78" s="39"/>
      <c r="C78" s="16"/>
      <c r="D78" s="17"/>
      <c r="H78" s="13"/>
      <c r="I78" s="30"/>
      <c r="J78" s="2"/>
      <c r="K78" s="30"/>
      <c r="L78" s="2"/>
      <c r="M78" s="14"/>
    </row>
    <row r="79" spans="1:13" s="12" customFormat="1" ht="12">
      <c r="A79" s="82" t="s">
        <v>289</v>
      </c>
      <c r="B79" s="58" t="s">
        <v>302</v>
      </c>
      <c r="C79" s="10" t="s">
        <v>106</v>
      </c>
      <c r="D79" s="1" t="s">
        <v>96</v>
      </c>
      <c r="E79" s="3" t="s">
        <v>290</v>
      </c>
      <c r="F79" s="12">
        <v>1</v>
      </c>
      <c r="G79" s="12">
        <v>1</v>
      </c>
      <c r="H79" s="2">
        <v>0.2</v>
      </c>
      <c r="I79" s="47">
        <v>4</v>
      </c>
      <c r="J79" s="2">
        <f>PRODUCT(H79,I79)</f>
        <v>0.8</v>
      </c>
      <c r="K79" s="47"/>
      <c r="L79" s="13"/>
      <c r="M79" s="14" t="s">
        <v>131</v>
      </c>
    </row>
    <row r="80" spans="1:13" s="12" customFormat="1" ht="37.5">
      <c r="A80" s="82" t="s">
        <v>121</v>
      </c>
      <c r="B80" s="58" t="s">
        <v>300</v>
      </c>
      <c r="C80" s="10" t="s">
        <v>106</v>
      </c>
      <c r="D80" s="1" t="s">
        <v>96</v>
      </c>
      <c r="E80" s="25" t="s">
        <v>126</v>
      </c>
      <c r="F80" s="12">
        <v>1</v>
      </c>
      <c r="G80" s="12">
        <v>1</v>
      </c>
      <c r="H80" s="2">
        <v>0.03</v>
      </c>
      <c r="I80" s="47">
        <v>10</v>
      </c>
      <c r="J80" s="2">
        <f>PRODUCT(H80,I80)</f>
        <v>0.3</v>
      </c>
      <c r="K80" s="47"/>
      <c r="L80" s="13"/>
      <c r="M80" s="14" t="s">
        <v>131</v>
      </c>
    </row>
    <row r="81" spans="1:13" s="12" customFormat="1" ht="24.75">
      <c r="A81" s="69" t="s">
        <v>298</v>
      </c>
      <c r="B81" s="58" t="s">
        <v>299</v>
      </c>
      <c r="C81" s="10" t="s">
        <v>106</v>
      </c>
      <c r="D81" s="1" t="s">
        <v>297</v>
      </c>
      <c r="E81" s="3" t="s">
        <v>296</v>
      </c>
      <c r="F81" s="12">
        <v>1</v>
      </c>
      <c r="G81" s="12">
        <v>1</v>
      </c>
      <c r="H81" s="2">
        <v>1.57</v>
      </c>
      <c r="I81" s="47">
        <v>1</v>
      </c>
      <c r="J81" s="2">
        <f>PRODUCT(H81,I81)</f>
        <v>1.57</v>
      </c>
      <c r="K81" s="47"/>
      <c r="L81" s="13"/>
      <c r="M81" s="14" t="s">
        <v>131</v>
      </c>
    </row>
    <row r="82" spans="1:13" s="12" customFormat="1" ht="12.75">
      <c r="A82" s="79" t="s">
        <v>291</v>
      </c>
      <c r="B82" s="39"/>
      <c r="C82" s="16"/>
      <c r="D82" s="17"/>
      <c r="H82" s="13"/>
      <c r="I82" s="30" t="s">
        <v>51</v>
      </c>
      <c r="J82" s="2"/>
      <c r="K82" s="30"/>
      <c r="L82" s="2"/>
      <c r="M82" s="14"/>
    </row>
    <row r="83" spans="1:13" s="12" customFormat="1" ht="12">
      <c r="A83" s="82" t="s">
        <v>295</v>
      </c>
      <c r="B83" s="58" t="s">
        <v>292</v>
      </c>
      <c r="C83" s="10" t="s">
        <v>106</v>
      </c>
      <c r="D83" s="1" t="s">
        <v>294</v>
      </c>
      <c r="E83" s="3" t="s">
        <v>293</v>
      </c>
      <c r="F83" s="12">
        <v>1</v>
      </c>
      <c r="G83" s="12">
        <v>1</v>
      </c>
      <c r="H83" s="2">
        <v>0.03</v>
      </c>
      <c r="I83" s="47">
        <v>1</v>
      </c>
      <c r="J83" s="2">
        <f>PRODUCT(H83,I83)</f>
        <v>0.03</v>
      </c>
      <c r="K83" s="47"/>
      <c r="L83" s="13"/>
      <c r="M83" s="14" t="s">
        <v>131</v>
      </c>
    </row>
    <row r="84" spans="1:13" s="12" customFormat="1" ht="12.75">
      <c r="A84" s="79" t="s">
        <v>267</v>
      </c>
      <c r="B84" s="39"/>
      <c r="C84" s="16"/>
      <c r="D84" s="17"/>
      <c r="H84" s="13"/>
      <c r="I84" s="30"/>
      <c r="J84" s="13"/>
      <c r="K84" s="30"/>
      <c r="L84" s="13"/>
      <c r="M84" s="14"/>
    </row>
    <row r="85" spans="1:13" s="12" customFormat="1" ht="12">
      <c r="A85" s="83" t="s">
        <v>269</v>
      </c>
      <c r="B85" s="66">
        <v>7812</v>
      </c>
      <c r="C85" s="10" t="s">
        <v>106</v>
      </c>
      <c r="D85" s="1" t="s">
        <v>3</v>
      </c>
      <c r="E85" s="3" t="s">
        <v>268</v>
      </c>
      <c r="F85" s="12">
        <v>1</v>
      </c>
      <c r="G85" s="12">
        <v>1</v>
      </c>
      <c r="H85" s="13">
        <v>0.96</v>
      </c>
      <c r="I85" s="47">
        <v>1</v>
      </c>
      <c r="J85" s="2">
        <f>PRODUCT(H85,I85)</f>
        <v>0.96</v>
      </c>
      <c r="K85" s="47"/>
      <c r="L85" s="2"/>
      <c r="M85" s="2"/>
    </row>
    <row r="86" spans="1:13" s="12" customFormat="1" ht="12">
      <c r="A86" s="83" t="s">
        <v>271</v>
      </c>
      <c r="B86" s="66">
        <v>7912</v>
      </c>
      <c r="C86" s="10" t="s">
        <v>106</v>
      </c>
      <c r="D86" s="1" t="s">
        <v>96</v>
      </c>
      <c r="E86" s="3" t="s">
        <v>270</v>
      </c>
      <c r="F86" s="12">
        <v>1</v>
      </c>
      <c r="G86" s="12">
        <v>1</v>
      </c>
      <c r="H86" s="13">
        <v>0.88</v>
      </c>
      <c r="I86" s="47">
        <v>1</v>
      </c>
      <c r="J86" s="2">
        <f>PRODUCT(H86,I86)</f>
        <v>0.88</v>
      </c>
      <c r="K86" s="47"/>
      <c r="L86" s="13"/>
      <c r="M86" s="2"/>
    </row>
    <row r="87" spans="1:13" s="12" customFormat="1" ht="12">
      <c r="A87" s="76"/>
      <c r="B87" s="60"/>
      <c r="C87" s="17"/>
      <c r="D87" s="17"/>
      <c r="H87" s="13"/>
      <c r="I87" s="24"/>
      <c r="J87" s="13"/>
      <c r="K87" s="24"/>
      <c r="L87" s="13"/>
      <c r="M87" s="16"/>
    </row>
    <row r="88" spans="1:13" s="21" customFormat="1" ht="12">
      <c r="A88" s="77" t="s">
        <v>93</v>
      </c>
      <c r="B88" s="61"/>
      <c r="C88" s="26"/>
      <c r="D88" s="27"/>
      <c r="E88" s="28"/>
      <c r="H88" s="29"/>
      <c r="I88" s="29"/>
      <c r="J88" s="29">
        <f>SUM(J69:J87)</f>
        <v>11.49</v>
      </c>
      <c r="K88" s="29"/>
      <c r="L88" s="29"/>
      <c r="M88" s="31"/>
    </row>
    <row r="89" spans="1:13" s="21" customFormat="1" ht="12">
      <c r="A89" s="77" t="s">
        <v>90</v>
      </c>
      <c r="B89" s="61"/>
      <c r="C89" s="26"/>
      <c r="D89" s="27"/>
      <c r="E89" s="32"/>
      <c r="H89" s="29"/>
      <c r="I89" s="29"/>
      <c r="J89" s="29">
        <f>SUM(J34,J55,J65,J88)</f>
        <v>37.52</v>
      </c>
      <c r="K89" s="29"/>
      <c r="L89" s="29"/>
      <c r="M89" s="31"/>
    </row>
    <row r="90" spans="1:13" ht="12">
      <c r="A90" s="71"/>
      <c r="B90" s="14"/>
      <c r="E90"/>
      <c r="M90"/>
    </row>
    <row r="91" spans="1:12" s="3" customFormat="1" ht="12.75">
      <c r="A91" s="78" t="s">
        <v>62</v>
      </c>
      <c r="B91" s="62"/>
      <c r="C91" s="11"/>
      <c r="D91" s="4"/>
      <c r="E91" s="25"/>
      <c r="H91" s="5"/>
      <c r="I91" s="23"/>
      <c r="J91" s="5"/>
      <c r="K91" s="23"/>
      <c r="L91" s="5"/>
    </row>
    <row r="92" spans="1:12" s="12" customFormat="1" ht="12">
      <c r="A92" s="84" t="s">
        <v>310</v>
      </c>
      <c r="B92" s="60"/>
      <c r="C92" s="16" t="s">
        <v>106</v>
      </c>
      <c r="D92" s="17" t="s">
        <v>91</v>
      </c>
      <c r="E92" s="3" t="s">
        <v>168</v>
      </c>
      <c r="F92" s="12">
        <v>1</v>
      </c>
      <c r="G92" s="12">
        <v>1</v>
      </c>
      <c r="H92" s="13">
        <v>0.12</v>
      </c>
      <c r="I92" s="47"/>
      <c r="J92" s="2"/>
      <c r="K92" s="47"/>
      <c r="L92" s="2"/>
    </row>
    <row r="94" spans="1:13" s="21" customFormat="1" ht="12">
      <c r="A94" s="77" t="s">
        <v>94</v>
      </c>
      <c r="B94" s="61"/>
      <c r="C94" s="26"/>
      <c r="D94" s="27"/>
      <c r="E94" s="28"/>
      <c r="H94" s="29"/>
      <c r="I94" s="29"/>
      <c r="J94" s="29"/>
      <c r="K94" s="29"/>
      <c r="L94" s="29"/>
      <c r="M94" s="31"/>
    </row>
    <row r="95" spans="1:13" s="21" customFormat="1" ht="12">
      <c r="A95" s="77" t="s">
        <v>90</v>
      </c>
      <c r="B95" s="61"/>
      <c r="C95" s="26"/>
      <c r="D95" s="27"/>
      <c r="E95" s="32"/>
      <c r="H95" s="29"/>
      <c r="I95" s="29"/>
      <c r="J95" s="29"/>
      <c r="K95" s="29"/>
      <c r="L95" s="29"/>
      <c r="M95" s="31"/>
    </row>
    <row r="97" spans="1:13" s="3" customFormat="1" ht="12.75">
      <c r="A97" s="78" t="s">
        <v>109</v>
      </c>
      <c r="B97" s="62"/>
      <c r="C97" s="11"/>
      <c r="D97" s="4"/>
      <c r="E97" s="9"/>
      <c r="H97" s="5"/>
      <c r="I97" s="23"/>
      <c r="J97" s="5"/>
      <c r="K97" s="23"/>
      <c r="L97" s="5"/>
      <c r="M97" s="7"/>
    </row>
    <row r="98" spans="1:13" ht="12.75">
      <c r="A98" s="85" t="s">
        <v>47</v>
      </c>
      <c r="B98" s="63"/>
      <c r="M98" s="6" t="s">
        <v>87</v>
      </c>
    </row>
    <row r="99" spans="1:13" ht="12">
      <c r="A99" s="75" t="s">
        <v>110</v>
      </c>
      <c r="B99" s="14"/>
      <c r="C99" s="10" t="s">
        <v>106</v>
      </c>
      <c r="D99" s="1" t="s">
        <v>46</v>
      </c>
      <c r="E99" s="9" t="s">
        <v>31</v>
      </c>
      <c r="F99">
        <v>1</v>
      </c>
      <c r="G99">
        <v>1</v>
      </c>
      <c r="H99" s="2">
        <v>1</v>
      </c>
      <c r="I99" s="47">
        <v>2</v>
      </c>
      <c r="J99" s="2">
        <f>PRODUCT(H99,I99)</f>
        <v>2</v>
      </c>
      <c r="K99" s="47" t="s">
        <v>51</v>
      </c>
      <c r="M99" s="6" t="s">
        <v>99</v>
      </c>
    </row>
    <row r="100" spans="1:13" ht="12">
      <c r="A100" s="75" t="s">
        <v>88</v>
      </c>
      <c r="B100" s="14"/>
      <c r="C100" s="10" t="s">
        <v>106</v>
      </c>
      <c r="D100" s="1" t="s">
        <v>46</v>
      </c>
      <c r="E100" s="25" t="s">
        <v>32</v>
      </c>
      <c r="F100">
        <v>1</v>
      </c>
      <c r="G100">
        <v>1</v>
      </c>
      <c r="H100" s="2">
        <v>0.59</v>
      </c>
      <c r="I100" s="47">
        <v>3</v>
      </c>
      <c r="J100" s="2">
        <f>PRODUCT(H100,I100)</f>
        <v>1.77</v>
      </c>
      <c r="K100" s="47" t="s">
        <v>51</v>
      </c>
      <c r="M100" s="6" t="s">
        <v>99</v>
      </c>
    </row>
    <row r="101" spans="1:13" s="12" customFormat="1" ht="12">
      <c r="A101" s="71"/>
      <c r="B101" s="14"/>
      <c r="C101" s="10"/>
      <c r="D101" s="17"/>
      <c r="E101" s="20"/>
      <c r="H101" s="13"/>
      <c r="I101" s="24"/>
      <c r="J101" s="2"/>
      <c r="K101" s="24"/>
      <c r="L101" s="2"/>
      <c r="M101"/>
    </row>
    <row r="102" spans="1:13" s="21" customFormat="1" ht="12">
      <c r="A102" s="77" t="s">
        <v>95</v>
      </c>
      <c r="B102" s="61"/>
      <c r="C102" s="26"/>
      <c r="D102" s="27"/>
      <c r="E102" s="28"/>
      <c r="H102" s="29"/>
      <c r="I102" s="29"/>
      <c r="J102" s="29">
        <f>SUM(J98:J101)</f>
        <v>3.77</v>
      </c>
      <c r="K102" s="29"/>
      <c r="L102" s="29"/>
      <c r="M102" s="31"/>
    </row>
    <row r="103" spans="1:13" s="21" customFormat="1" ht="12">
      <c r="A103" s="77" t="s">
        <v>90</v>
      </c>
      <c r="B103" s="61"/>
      <c r="C103" s="26"/>
      <c r="D103" s="27"/>
      <c r="E103" s="32"/>
      <c r="H103" s="29"/>
      <c r="I103" s="29"/>
      <c r="J103" s="29">
        <f>SUM(J34,J55,J65,J88,J102)</f>
        <v>41.290000000000006</v>
      </c>
      <c r="K103" s="29"/>
      <c r="L103" s="29"/>
      <c r="M103" s="31"/>
    </row>
    <row r="104" spans="1:13" s="12" customFormat="1" ht="12">
      <c r="A104" s="86"/>
      <c r="B104" s="64"/>
      <c r="C104" s="10"/>
      <c r="D104" s="17"/>
      <c r="E104" s="19"/>
      <c r="H104" s="13"/>
      <c r="I104" s="24"/>
      <c r="J104" s="13"/>
      <c r="K104" s="24"/>
      <c r="L104" s="13"/>
      <c r="M104" s="14"/>
    </row>
    <row r="105" spans="1:13" s="3" customFormat="1" ht="12.75">
      <c r="A105" s="78" t="s">
        <v>13</v>
      </c>
      <c r="B105" s="62"/>
      <c r="C105" s="11"/>
      <c r="D105" s="4"/>
      <c r="E105" s="9"/>
      <c r="H105" s="5"/>
      <c r="I105" s="23"/>
      <c r="J105" s="5"/>
      <c r="K105" s="23"/>
      <c r="L105" s="5"/>
      <c r="M105" s="7"/>
    </row>
    <row r="106" spans="1:13" s="12" customFormat="1" ht="12.75">
      <c r="A106" s="79" t="s">
        <v>35</v>
      </c>
      <c r="B106" s="39"/>
      <c r="C106" s="16"/>
      <c r="D106" s="17"/>
      <c r="E106" s="18"/>
      <c r="H106" s="13"/>
      <c r="J106" s="13"/>
      <c r="L106" s="13"/>
      <c r="M106" s="14"/>
    </row>
    <row r="107" spans="1:13" s="12" customFormat="1" ht="24.75">
      <c r="A107" s="68" t="s">
        <v>146</v>
      </c>
      <c r="B107" s="60" t="s">
        <v>326</v>
      </c>
      <c r="C107" s="16" t="s">
        <v>106</v>
      </c>
      <c r="D107" s="17" t="s">
        <v>100</v>
      </c>
      <c r="E107" s="3" t="s">
        <v>144</v>
      </c>
      <c r="F107" s="12">
        <v>1</v>
      </c>
      <c r="G107" s="12">
        <v>1</v>
      </c>
      <c r="H107" s="13">
        <v>4.74</v>
      </c>
      <c r="I107" s="99">
        <v>3</v>
      </c>
      <c r="J107" s="2">
        <f>PRODUCT(H107,I107)</f>
        <v>14.22</v>
      </c>
      <c r="K107" s="99"/>
      <c r="L107" s="2"/>
      <c r="M107" s="14" t="s">
        <v>147</v>
      </c>
    </row>
    <row r="108" spans="1:13" s="12" customFormat="1" ht="12">
      <c r="A108" s="89"/>
      <c r="B108" s="60"/>
      <c r="C108" s="16"/>
      <c r="D108" s="17"/>
      <c r="E108" s="50" t="s">
        <v>319</v>
      </c>
      <c r="H108" s="13"/>
      <c r="I108" s="45"/>
      <c r="J108" s="2"/>
      <c r="K108" s="45"/>
      <c r="L108" s="2"/>
      <c r="M108" s="14"/>
    </row>
    <row r="109" spans="1:13" s="12" customFormat="1" ht="12">
      <c r="A109" s="89"/>
      <c r="B109" s="60"/>
      <c r="C109" s="16" t="s">
        <v>130</v>
      </c>
      <c r="D109" s="17" t="s">
        <v>151</v>
      </c>
      <c r="E109" s="3" t="s">
        <v>153</v>
      </c>
      <c r="F109" s="12">
        <v>1</v>
      </c>
      <c r="G109" s="12">
        <v>1</v>
      </c>
      <c r="H109" s="13">
        <v>2</v>
      </c>
      <c r="I109" s="45"/>
      <c r="J109" s="2"/>
      <c r="K109" s="45"/>
      <c r="L109" s="2"/>
      <c r="M109" s="14"/>
    </row>
    <row r="110" spans="1:13" s="12" customFormat="1" ht="24.75">
      <c r="A110" s="68" t="s">
        <v>327</v>
      </c>
      <c r="B110" s="60" t="s">
        <v>325</v>
      </c>
      <c r="C110" s="16" t="s">
        <v>106</v>
      </c>
      <c r="D110" s="17" t="s">
        <v>100</v>
      </c>
      <c r="E110" s="3" t="s">
        <v>324</v>
      </c>
      <c r="H110" s="13">
        <v>5.37</v>
      </c>
      <c r="I110" s="45"/>
      <c r="J110" s="2"/>
      <c r="K110" s="45"/>
      <c r="L110" s="2"/>
      <c r="M110" s="14"/>
    </row>
    <row r="111" spans="1:13" s="12" customFormat="1" ht="24.75">
      <c r="A111" s="91" t="s">
        <v>145</v>
      </c>
      <c r="B111" s="66" t="s">
        <v>312</v>
      </c>
      <c r="C111" s="16" t="s">
        <v>106</v>
      </c>
      <c r="D111" s="17" t="s">
        <v>100</v>
      </c>
      <c r="E111" s="25" t="s">
        <v>33</v>
      </c>
      <c r="F111" s="12">
        <v>1</v>
      </c>
      <c r="G111" s="12">
        <v>1</v>
      </c>
      <c r="H111" s="13">
        <v>7.8</v>
      </c>
      <c r="I111" s="99">
        <v>2</v>
      </c>
      <c r="J111" s="2">
        <f>PRODUCT(H111,I111)</f>
        <v>15.6</v>
      </c>
      <c r="K111" s="99"/>
      <c r="L111" s="2"/>
      <c r="M111" s="44" t="s">
        <v>148</v>
      </c>
    </row>
    <row r="112" spans="1:13" s="12" customFormat="1" ht="12">
      <c r="A112" s="90"/>
      <c r="B112" s="66"/>
      <c r="C112" s="16" t="s">
        <v>130</v>
      </c>
      <c r="D112" s="17" t="s">
        <v>151</v>
      </c>
      <c r="E112" s="3" t="s">
        <v>154</v>
      </c>
      <c r="F112" s="12">
        <v>1</v>
      </c>
      <c r="G112" s="12">
        <v>1</v>
      </c>
      <c r="H112" s="13">
        <v>2</v>
      </c>
      <c r="I112" s="45" t="s">
        <v>51</v>
      </c>
      <c r="J112" s="2"/>
      <c r="K112" s="45"/>
      <c r="L112" s="2"/>
      <c r="M112" s="44"/>
    </row>
    <row r="113" spans="1:13" s="12" customFormat="1" ht="24.75">
      <c r="A113" s="67" t="s">
        <v>149</v>
      </c>
      <c r="B113" s="60" t="s">
        <v>311</v>
      </c>
      <c r="C113" s="16" t="s">
        <v>106</v>
      </c>
      <c r="D113" s="17" t="s">
        <v>100</v>
      </c>
      <c r="E113" s="3" t="s">
        <v>323</v>
      </c>
      <c r="F113" s="12">
        <v>1</v>
      </c>
      <c r="G113" s="12">
        <v>1</v>
      </c>
      <c r="H113" s="13">
        <v>4.84</v>
      </c>
      <c r="I113" s="99">
        <v>3</v>
      </c>
      <c r="J113" s="2">
        <f>PRODUCT(H113,I113)</f>
        <v>14.52</v>
      </c>
      <c r="K113" s="99"/>
      <c r="L113" s="2"/>
      <c r="M113" s="14" t="s">
        <v>150</v>
      </c>
    </row>
    <row r="114" spans="1:13" s="12" customFormat="1" ht="12">
      <c r="A114" s="76"/>
      <c r="B114" s="60"/>
      <c r="C114" s="16" t="s">
        <v>130</v>
      </c>
      <c r="D114" s="17" t="s">
        <v>151</v>
      </c>
      <c r="E114" s="3" t="s">
        <v>152</v>
      </c>
      <c r="F114" s="12">
        <v>1</v>
      </c>
      <c r="G114" s="12">
        <v>1</v>
      </c>
      <c r="H114" s="13">
        <v>2</v>
      </c>
      <c r="I114" s="45"/>
      <c r="J114" s="2"/>
      <c r="K114" s="45"/>
      <c r="L114" s="2"/>
      <c r="M114" s="14" t="s">
        <v>150</v>
      </c>
    </row>
    <row r="115" spans="1:13" s="12" customFormat="1" ht="12">
      <c r="A115" s="76"/>
      <c r="B115" s="60"/>
      <c r="C115" s="16"/>
      <c r="D115" s="17"/>
      <c r="H115" s="13"/>
      <c r="I115" s="92"/>
      <c r="J115" s="13"/>
      <c r="K115" s="92"/>
      <c r="L115" s="13"/>
      <c r="M115" s="14"/>
    </row>
    <row r="116" spans="1:13" s="12" customFormat="1" ht="12">
      <c r="A116" s="71"/>
      <c r="B116" s="14"/>
      <c r="C116" s="16"/>
      <c r="D116" s="17"/>
      <c r="H116" s="13"/>
      <c r="I116" s="24"/>
      <c r="J116" s="13"/>
      <c r="K116" s="24"/>
      <c r="L116" s="13"/>
      <c r="M116" s="14"/>
    </row>
    <row r="117" spans="1:13" s="12" customFormat="1" ht="12.75">
      <c r="A117" s="79" t="s">
        <v>158</v>
      </c>
      <c r="B117" s="39"/>
      <c r="C117" s="16"/>
      <c r="D117" s="17"/>
      <c r="E117" s="20"/>
      <c r="H117" s="13"/>
      <c r="I117" s="21"/>
      <c r="K117" s="21"/>
      <c r="M117" s="14"/>
    </row>
    <row r="118" spans="1:13" s="12" customFormat="1" ht="24.75">
      <c r="A118" s="67" t="s">
        <v>157</v>
      </c>
      <c r="B118" s="60" t="s">
        <v>314</v>
      </c>
      <c r="C118" s="16" t="s">
        <v>106</v>
      </c>
      <c r="D118" s="17" t="s">
        <v>155</v>
      </c>
      <c r="E118" s="25" t="s">
        <v>156</v>
      </c>
      <c r="F118" s="12">
        <v>1</v>
      </c>
      <c r="G118" s="12">
        <v>1</v>
      </c>
      <c r="H118" s="2">
        <v>4.5</v>
      </c>
      <c r="I118" s="47">
        <v>1</v>
      </c>
      <c r="J118" s="2">
        <f>PRODUCT(H118,I118)</f>
        <v>4.5</v>
      </c>
      <c r="K118" s="47"/>
      <c r="L118" s="2"/>
      <c r="M118" s="14"/>
    </row>
    <row r="119" spans="1:13" s="12" customFormat="1" ht="12">
      <c r="A119" s="67" t="s">
        <v>316</v>
      </c>
      <c r="B119" s="60" t="s">
        <v>313</v>
      </c>
      <c r="C119" s="16" t="s">
        <v>106</v>
      </c>
      <c r="D119" s="17" t="s">
        <v>155</v>
      </c>
      <c r="E119" s="3" t="s">
        <v>315</v>
      </c>
      <c r="F119" s="12">
        <v>1</v>
      </c>
      <c r="G119" s="12">
        <v>1</v>
      </c>
      <c r="H119" s="2">
        <v>6.46</v>
      </c>
      <c r="I119" s="47">
        <v>1</v>
      </c>
      <c r="J119" s="2">
        <f>PRODUCT(H119,I119)</f>
        <v>6.46</v>
      </c>
      <c r="K119" s="47"/>
      <c r="L119" s="2"/>
      <c r="M119" s="14"/>
    </row>
    <row r="120" spans="1:13" s="12" customFormat="1" ht="12">
      <c r="A120" s="76"/>
      <c r="B120" s="60"/>
      <c r="C120" s="16"/>
      <c r="D120" s="17"/>
      <c r="E120" s="20"/>
      <c r="H120" s="13"/>
      <c r="I120" s="24"/>
      <c r="J120" s="13"/>
      <c r="K120" s="24"/>
      <c r="L120" s="13"/>
      <c r="M120" s="14"/>
    </row>
    <row r="121" spans="1:13" s="12" customFormat="1" ht="12.75">
      <c r="A121" s="79" t="s">
        <v>84</v>
      </c>
      <c r="B121" s="39"/>
      <c r="C121" s="16"/>
      <c r="H121" s="13"/>
      <c r="I121" s="21"/>
      <c r="K121" s="21"/>
      <c r="M121" s="14"/>
    </row>
    <row r="122" spans="1:13" ht="12">
      <c r="A122" s="75" t="s">
        <v>34</v>
      </c>
      <c r="B122" s="93">
        <v>12</v>
      </c>
      <c r="C122" s="10" t="s">
        <v>106</v>
      </c>
      <c r="D122" s="1" t="s">
        <v>52</v>
      </c>
      <c r="E122" s="3" t="s">
        <v>53</v>
      </c>
      <c r="F122">
        <v>1</v>
      </c>
      <c r="G122">
        <v>1</v>
      </c>
      <c r="H122" s="2">
        <v>1.98</v>
      </c>
      <c r="I122" s="47">
        <v>12</v>
      </c>
      <c r="J122" s="2">
        <f>PRODUCT(H122,I122)</f>
        <v>23.759999999999998</v>
      </c>
      <c r="K122" s="47"/>
      <c r="M122" s="6" t="s">
        <v>99</v>
      </c>
    </row>
    <row r="123" spans="1:11" ht="12">
      <c r="A123" s="75" t="s">
        <v>54</v>
      </c>
      <c r="B123" s="93">
        <v>12</v>
      </c>
      <c r="C123" s="10" t="s">
        <v>106</v>
      </c>
      <c r="D123" s="1" t="s">
        <v>56</v>
      </c>
      <c r="E123" s="3" t="s">
        <v>55</v>
      </c>
      <c r="F123">
        <v>1</v>
      </c>
      <c r="G123">
        <v>1</v>
      </c>
      <c r="H123" s="2">
        <v>0.125</v>
      </c>
      <c r="I123" s="47">
        <v>12</v>
      </c>
      <c r="J123" s="2">
        <f>PRODUCT(H123,I123)</f>
        <v>1.5</v>
      </c>
      <c r="K123" s="47"/>
    </row>
    <row r="124" spans="1:13" s="12" customFormat="1" ht="12">
      <c r="A124" s="71"/>
      <c r="B124" s="14"/>
      <c r="C124" s="16"/>
      <c r="D124" s="17"/>
      <c r="E124" s="3"/>
      <c r="H124" s="13"/>
      <c r="I124" s="21"/>
      <c r="K124" s="21"/>
      <c r="M124" s="14"/>
    </row>
    <row r="125" spans="1:11" ht="12.75">
      <c r="A125" s="79" t="s">
        <v>85</v>
      </c>
      <c r="B125" s="39"/>
      <c r="E125" s="12"/>
      <c r="I125" s="30"/>
      <c r="K125" s="30"/>
    </row>
    <row r="126" spans="1:11" ht="12">
      <c r="A126" s="75" t="s">
        <v>57</v>
      </c>
      <c r="B126" s="93">
        <v>9</v>
      </c>
      <c r="C126" s="10" t="s">
        <v>106</v>
      </c>
      <c r="D126" s="1" t="s">
        <v>59</v>
      </c>
      <c r="E126" s="3" t="s">
        <v>58</v>
      </c>
      <c r="F126">
        <v>1</v>
      </c>
      <c r="G126">
        <v>1</v>
      </c>
      <c r="H126" s="2">
        <v>0.25</v>
      </c>
      <c r="I126" s="47">
        <v>9</v>
      </c>
      <c r="J126" s="2">
        <f>PRODUCT(H126,I126)</f>
        <v>2.25</v>
      </c>
      <c r="K126" s="47"/>
    </row>
    <row r="127" spans="1:13" s="12" customFormat="1" ht="12">
      <c r="A127" s="71"/>
      <c r="B127" s="93"/>
      <c r="C127" s="16"/>
      <c r="D127" s="17"/>
      <c r="E127" s="3"/>
      <c r="H127" s="13"/>
      <c r="I127" s="21"/>
      <c r="K127" s="21"/>
      <c r="M127" s="14"/>
    </row>
    <row r="128" spans="1:13" s="12" customFormat="1" ht="12.75">
      <c r="A128" s="79" t="s">
        <v>86</v>
      </c>
      <c r="B128" s="94"/>
      <c r="C128" s="16"/>
      <c r="D128" s="17"/>
      <c r="H128" s="13"/>
      <c r="I128" s="21"/>
      <c r="K128" s="21"/>
      <c r="M128" s="14"/>
    </row>
    <row r="129" spans="1:13" ht="12">
      <c r="A129" s="75" t="s">
        <v>129</v>
      </c>
      <c r="B129" s="93">
        <v>9</v>
      </c>
      <c r="C129" s="10" t="s">
        <v>106</v>
      </c>
      <c r="D129" s="1" t="s">
        <v>60</v>
      </c>
      <c r="E129" s="3" t="s">
        <v>103</v>
      </c>
      <c r="F129">
        <v>1</v>
      </c>
      <c r="G129">
        <v>1</v>
      </c>
      <c r="H129" s="2">
        <v>2.39</v>
      </c>
      <c r="I129" s="47">
        <v>10</v>
      </c>
      <c r="J129" s="2">
        <f>PRODUCT(2.12,I129)</f>
        <v>21.200000000000003</v>
      </c>
      <c r="K129" s="47"/>
      <c r="M129" s="6" t="s">
        <v>317</v>
      </c>
    </row>
    <row r="130" spans="1:13" s="12" customFormat="1" ht="12">
      <c r="A130" s="71"/>
      <c r="B130" s="14"/>
      <c r="C130" s="16"/>
      <c r="D130" s="17"/>
      <c r="E130" s="20"/>
      <c r="H130" s="13"/>
      <c r="I130" s="13"/>
      <c r="J130" s="24"/>
      <c r="K130" s="13"/>
      <c r="L130" s="24"/>
      <c r="M130" s="14"/>
    </row>
    <row r="131" spans="1:13" s="21" customFormat="1" ht="12">
      <c r="A131" s="77" t="s">
        <v>12</v>
      </c>
      <c r="B131" s="61"/>
      <c r="C131" s="26"/>
      <c r="D131" s="27"/>
      <c r="E131" s="28"/>
      <c r="H131" s="29"/>
      <c r="I131" s="29"/>
      <c r="J131" s="29">
        <f>SUM(J106:J130)</f>
        <v>104.01</v>
      </c>
      <c r="K131" s="29"/>
      <c r="L131" s="29"/>
      <c r="M131" s="31"/>
    </row>
    <row r="132" spans="1:13" s="21" customFormat="1" ht="12">
      <c r="A132" s="77" t="s">
        <v>90</v>
      </c>
      <c r="B132" s="61"/>
      <c r="C132" s="26"/>
      <c r="D132" s="27"/>
      <c r="E132" s="32"/>
      <c r="H132" s="29"/>
      <c r="I132" s="29"/>
      <c r="J132" s="29">
        <f>SUM(J34,J55,J65,J88,J102,J131)</f>
        <v>145.3</v>
      </c>
      <c r="K132" s="29"/>
      <c r="L132" s="29"/>
      <c r="M132" s="31"/>
    </row>
    <row r="133" spans="1:13" s="12" customFormat="1" ht="12">
      <c r="A133" s="76"/>
      <c r="B133" s="60"/>
      <c r="C133" s="16"/>
      <c r="D133" s="17"/>
      <c r="E133" s="18"/>
      <c r="H133" s="13"/>
      <c r="I133" s="24"/>
      <c r="J133" s="13"/>
      <c r="K133" s="24"/>
      <c r="L133" s="13"/>
      <c r="M133" s="14"/>
    </row>
    <row r="134" spans="1:13" s="3" customFormat="1" ht="12.75">
      <c r="A134" s="78" t="s">
        <v>14</v>
      </c>
      <c r="B134" s="62"/>
      <c r="C134" s="11"/>
      <c r="D134" s="4"/>
      <c r="E134" s="9"/>
      <c r="H134" s="5"/>
      <c r="I134" s="23"/>
      <c r="J134" s="5"/>
      <c r="K134" s="23"/>
      <c r="L134" s="5"/>
      <c r="M134" s="7"/>
    </row>
    <row r="135" spans="1:13" s="12" customFormat="1" ht="12">
      <c r="A135" s="75" t="s">
        <v>180</v>
      </c>
      <c r="B135" s="95">
        <v>4</v>
      </c>
      <c r="C135" s="16" t="s">
        <v>106</v>
      </c>
      <c r="D135" s="17" t="s">
        <v>59</v>
      </c>
      <c r="E135" s="3" t="s">
        <v>172</v>
      </c>
      <c r="F135" s="12">
        <v>1</v>
      </c>
      <c r="G135" s="12">
        <v>1</v>
      </c>
      <c r="H135" s="13">
        <v>0.15</v>
      </c>
      <c r="I135" s="47">
        <v>4</v>
      </c>
      <c r="J135" s="2">
        <f>PRODUCT(H135,I135)</f>
        <v>0.6</v>
      </c>
      <c r="K135" s="47"/>
      <c r="L135" s="2"/>
      <c r="M135" s="14"/>
    </row>
    <row r="136" spans="1:13" s="12" customFormat="1" ht="12">
      <c r="A136" s="71" t="s">
        <v>170</v>
      </c>
      <c r="B136" s="95"/>
      <c r="C136" s="16" t="s">
        <v>106</v>
      </c>
      <c r="D136" s="17" t="s">
        <v>59</v>
      </c>
      <c r="E136" s="3" t="s">
        <v>171</v>
      </c>
      <c r="F136" s="12">
        <v>1</v>
      </c>
      <c r="G136" s="12">
        <v>1</v>
      </c>
      <c r="H136" s="13">
        <v>0.06</v>
      </c>
      <c r="I136" s="30"/>
      <c r="J136" s="2"/>
      <c r="K136" s="30"/>
      <c r="L136" s="2"/>
      <c r="M136" s="14"/>
    </row>
    <row r="137" spans="1:13" s="12" customFormat="1" ht="12">
      <c r="A137" s="71" t="s">
        <v>174</v>
      </c>
      <c r="B137" s="95"/>
      <c r="C137" s="16" t="s">
        <v>106</v>
      </c>
      <c r="D137" s="17" t="s">
        <v>59</v>
      </c>
      <c r="E137" s="3" t="s">
        <v>173</v>
      </c>
      <c r="F137" s="12">
        <v>1</v>
      </c>
      <c r="G137" s="12">
        <v>1</v>
      </c>
      <c r="H137" s="13">
        <v>0.1</v>
      </c>
      <c r="I137" s="30"/>
      <c r="J137" s="2"/>
      <c r="K137" s="30"/>
      <c r="L137" s="2"/>
      <c r="M137" s="14"/>
    </row>
    <row r="138" spans="1:11" ht="12">
      <c r="A138" s="88" t="s">
        <v>159</v>
      </c>
      <c r="B138" s="98"/>
      <c r="C138" s="10" t="s">
        <v>106</v>
      </c>
      <c r="D138" s="1" t="s">
        <v>59</v>
      </c>
      <c r="E138" s="3" t="s">
        <v>160</v>
      </c>
      <c r="F138">
        <v>1</v>
      </c>
      <c r="G138">
        <v>1</v>
      </c>
      <c r="H138" s="2">
        <v>0.05</v>
      </c>
      <c r="I138" s="30"/>
      <c r="K138" s="30"/>
    </row>
    <row r="139" spans="1:11" ht="12">
      <c r="A139" s="71" t="s">
        <v>322</v>
      </c>
      <c r="B139" s="95"/>
      <c r="C139" s="10" t="s">
        <v>106</v>
      </c>
      <c r="D139" s="1" t="s">
        <v>59</v>
      </c>
      <c r="E139" s="3" t="s">
        <v>321</v>
      </c>
      <c r="F139">
        <v>1</v>
      </c>
      <c r="G139">
        <v>1</v>
      </c>
      <c r="H139" s="2">
        <v>0.18</v>
      </c>
      <c r="I139" s="30"/>
      <c r="K139" s="30"/>
    </row>
    <row r="140" spans="1:5" ht="12">
      <c r="A140" s="71"/>
      <c r="B140" s="14"/>
      <c r="E140" s="12"/>
    </row>
    <row r="141" spans="1:5" ht="12.75">
      <c r="A141" s="79" t="s">
        <v>36</v>
      </c>
      <c r="B141" s="39"/>
      <c r="E141" s="18"/>
    </row>
    <row r="142" spans="1:13" s="12" customFormat="1" ht="12">
      <c r="A142" s="96" t="s">
        <v>0</v>
      </c>
      <c r="B142" s="97">
        <v>1</v>
      </c>
      <c r="C142" s="1" t="s">
        <v>106</v>
      </c>
      <c r="D142" s="1" t="s">
        <v>10</v>
      </c>
      <c r="E142" s="3" t="s">
        <v>63</v>
      </c>
      <c r="F142" s="12">
        <v>1</v>
      </c>
      <c r="G142" s="12">
        <v>1</v>
      </c>
      <c r="H142" s="13">
        <v>0.21</v>
      </c>
      <c r="I142" s="47">
        <v>1</v>
      </c>
      <c r="J142" s="2">
        <f>PRODUCT(H142,I142)</f>
        <v>0.21</v>
      </c>
      <c r="K142" s="47"/>
      <c r="L142" s="2"/>
      <c r="M142" s="36"/>
    </row>
    <row r="143" spans="1:13" s="12" customFormat="1" ht="12">
      <c r="A143" s="71" t="s">
        <v>176</v>
      </c>
      <c r="B143" s="14"/>
      <c r="C143" s="1" t="s">
        <v>106</v>
      </c>
      <c r="D143" s="1" t="s">
        <v>10</v>
      </c>
      <c r="E143" s="25" t="s">
        <v>169</v>
      </c>
      <c r="F143" s="12">
        <v>1</v>
      </c>
      <c r="G143" s="12">
        <v>1</v>
      </c>
      <c r="H143" s="13">
        <v>0.46</v>
      </c>
      <c r="I143" s="30"/>
      <c r="J143" s="2"/>
      <c r="K143" s="30"/>
      <c r="L143" s="2"/>
      <c r="M143" s="14"/>
    </row>
    <row r="144" spans="1:13" s="12" customFormat="1" ht="12">
      <c r="A144" s="71" t="s">
        <v>178</v>
      </c>
      <c r="B144" s="14"/>
      <c r="C144" s="1" t="s">
        <v>106</v>
      </c>
      <c r="D144" s="1" t="s">
        <v>10</v>
      </c>
      <c r="E144" s="25" t="s">
        <v>175</v>
      </c>
      <c r="F144" s="12">
        <v>1</v>
      </c>
      <c r="G144" s="12">
        <v>1</v>
      </c>
      <c r="H144" s="13">
        <v>0.28</v>
      </c>
      <c r="I144" s="30"/>
      <c r="J144" s="2"/>
      <c r="K144" s="30"/>
      <c r="L144" s="2"/>
      <c r="M144" s="14"/>
    </row>
    <row r="145" spans="1:13" s="12" customFormat="1" ht="12">
      <c r="A145" s="71" t="s">
        <v>177</v>
      </c>
      <c r="B145" s="14"/>
      <c r="C145" s="1" t="s">
        <v>106</v>
      </c>
      <c r="D145" s="1" t="s">
        <v>10</v>
      </c>
      <c r="E145" s="25" t="s">
        <v>2</v>
      </c>
      <c r="F145" s="12">
        <v>1</v>
      </c>
      <c r="G145" s="12">
        <v>1</v>
      </c>
      <c r="H145" s="13">
        <v>0.13</v>
      </c>
      <c r="I145" s="30"/>
      <c r="J145" s="2"/>
      <c r="K145" s="30"/>
      <c r="L145" s="2"/>
      <c r="M145" s="14"/>
    </row>
    <row r="146" spans="1:13" s="12" customFormat="1" ht="12">
      <c r="A146" s="71" t="s">
        <v>179</v>
      </c>
      <c r="B146" s="14"/>
      <c r="C146" s="1" t="s">
        <v>106</v>
      </c>
      <c r="D146" s="1" t="s">
        <v>10</v>
      </c>
      <c r="E146" s="25" t="s">
        <v>181</v>
      </c>
      <c r="F146" s="12">
        <v>1</v>
      </c>
      <c r="G146" s="12">
        <v>1</v>
      </c>
      <c r="H146" s="13">
        <v>0.12</v>
      </c>
      <c r="I146" s="30"/>
      <c r="J146" s="2"/>
      <c r="K146" s="30"/>
      <c r="L146" s="2"/>
      <c r="M146" s="14"/>
    </row>
    <row r="147" spans="1:5" ht="12">
      <c r="A147" s="71"/>
      <c r="B147" s="14"/>
      <c r="E147" s="12"/>
    </row>
    <row r="148" spans="1:13" s="21" customFormat="1" ht="12">
      <c r="A148" s="77" t="s">
        <v>15</v>
      </c>
      <c r="B148" s="61"/>
      <c r="C148" s="26"/>
      <c r="D148" s="27"/>
      <c r="E148" s="28"/>
      <c r="H148" s="29"/>
      <c r="I148" s="30"/>
      <c r="J148" s="29">
        <f>SUM(J135:J147)</f>
        <v>0.8099999999999999</v>
      </c>
      <c r="K148" s="30"/>
      <c r="L148" s="29"/>
      <c r="M148" s="31"/>
    </row>
    <row r="149" spans="1:13" s="21" customFormat="1" ht="12">
      <c r="A149" s="77" t="s">
        <v>90</v>
      </c>
      <c r="B149" s="61"/>
      <c r="C149" s="26"/>
      <c r="D149" s="27"/>
      <c r="E149" s="32"/>
      <c r="H149" s="29"/>
      <c r="I149" s="30"/>
      <c r="J149" s="29">
        <f>SUM(J34,J55,J65,J88,J102,J131,J148)</f>
        <v>146.11</v>
      </c>
      <c r="K149" s="30"/>
      <c r="L149" s="29"/>
      <c r="M149" s="31"/>
    </row>
    <row r="150" spans="3:13" ht="12">
      <c r="C150" s="1"/>
      <c r="D150" s="8"/>
      <c r="E150"/>
      <c r="G150" s="2"/>
      <c r="H150" s="22"/>
      <c r="I150" s="2"/>
      <c r="J150" s="22"/>
      <c r="K150" s="2"/>
      <c r="L150" s="22"/>
      <c r="M150" s="10"/>
    </row>
    <row r="151" spans="3:13" ht="12">
      <c r="C151" s="1"/>
      <c r="E151"/>
      <c r="H151"/>
      <c r="I151"/>
      <c r="J151"/>
      <c r="K151"/>
      <c r="L151"/>
      <c r="M151"/>
    </row>
    <row r="152" spans="1:13" s="12" customFormat="1" ht="12">
      <c r="A152" s="71"/>
      <c r="B152" s="14"/>
      <c r="C152" s="17"/>
      <c r="D152" s="17"/>
      <c r="E152" s="20"/>
      <c r="H152" s="13"/>
      <c r="I152" s="24"/>
      <c r="J152" s="13"/>
      <c r="K152" s="24"/>
      <c r="L152" s="13"/>
      <c r="M152" s="14"/>
    </row>
    <row r="153" spans="1:12" s="21" customFormat="1" ht="12">
      <c r="A153" s="87"/>
      <c r="B153" s="31"/>
      <c r="C153" s="27"/>
      <c r="D153" s="27"/>
      <c r="J153" s="35"/>
      <c r="L153" s="35"/>
    </row>
    <row r="154" spans="1:13" s="21" customFormat="1" ht="12">
      <c r="A154" s="77"/>
      <c r="B154" s="61"/>
      <c r="C154" s="26"/>
      <c r="D154" s="27"/>
      <c r="E154" s="32"/>
      <c r="H154" s="29"/>
      <c r="I154" s="30"/>
      <c r="J154" s="29"/>
      <c r="K154" s="30"/>
      <c r="L154" s="29"/>
      <c r="M154" s="31"/>
    </row>
    <row r="158" spans="1:13" s="12" customFormat="1" ht="12.75">
      <c r="A158" s="71"/>
      <c r="B158" s="14"/>
      <c r="C158" s="16"/>
      <c r="D158" s="17"/>
      <c r="E158" s="20"/>
      <c r="H158" s="13"/>
      <c r="I158" s="13"/>
      <c r="K158" s="13"/>
      <c r="M158" s="15"/>
    </row>
    <row r="165" spans="3:12" ht="12">
      <c r="C165" s="1"/>
      <c r="D165" s="8"/>
      <c r="E165"/>
      <c r="G165" s="2"/>
      <c r="H165" s="22"/>
      <c r="I165" s="2"/>
      <c r="J165" s="22"/>
      <c r="K165" s="2"/>
      <c r="L165" s="22"/>
    </row>
  </sheetData>
  <hyperlinks>
    <hyperlink ref="M92" r:id="rId1" display="http://www.mouser.com/catalog/631/1201.pdf"/>
    <hyperlink ref="M91" r:id="rId2" display="http://www.mouser.com/catalog/631/1202.pdf"/>
    <hyperlink ref="M93" r:id="rId3" display="http://www.mouser.com/catalog/631/1203.pdf"/>
    <hyperlink ref="M96" r:id="rId4" display="http://www.mouser.com/catalog/631/1201.pdf"/>
    <hyperlink ref="M95" r:id="rId5" display="http://www.mouser.com/catalog/631/1202.pdf"/>
    <hyperlink ref="M100" r:id="rId6" display="http://www.mouser.com/catalog/631/1201.pdf"/>
    <hyperlink ref="M97" r:id="rId7" display="http://www.mouser.com/catalog/631/1201.pdf"/>
    <hyperlink ref="M99" r:id="rId8" display="http://www.mouser.com/catalog/631/1201.pdf"/>
    <hyperlink ref="N68" r:id="rId9" display="http://www.web-tronics.com/ca3046.html"/>
    <hyperlink ref="N67" r:id="rId10" display="http://www.mouser.com/search/ProductDetail.aspx?R=PT10LV10-00279-PT10LV10-503A2020virtualkey53100000virtualkey531-PT10V-50K"/>
    <hyperlink ref="N59" r:id="rId11" display="http://store.americanmicrosemiconductor.com/ca3046.html?gclid=CIeBvsvs7owCFQ4egQodxj_WCA - 3.98"/>
    <hyperlink ref="M88" r:id="rId12" display="http://www.mouser.com/catalog/631/1201.pdf"/>
    <hyperlink ref="M87" r:id="rId13" display="http://www.mouser.com/catalog/631/1202.pdf"/>
    <hyperlink ref="M89" r:id="rId14" display="http://www.mouser.com/catalog/631/1203.pdf"/>
    <hyperlink ref="M98" r:id="rId15" display="http://www.mouser.com/catalog/631/1203.pdf"/>
    <hyperlink ref="M127" r:id="rId16" display="http://www.mouser.com/search/ProductDetail.aspx?R=112AXvirtualkey50210000virtualkey502-112AX"/>
    <hyperlink ref="M131" r:id="rId17" display="http://www.mouser.com/search/ProductDetail.aspx?R=512.0008virtualkey59400000virtualkey594-512-0008"/>
    <hyperlink ref="M135" r:id="rId18" display="http://www.mouser.com/search/ProductDetail.aspx?R=PKES90B1%2f4virtualkey50660000virtualkey506-PKES90B1%2f4"/>
    <hyperlink ref="M133" r:id="rId19" display="http://www.mouser.com/search/ProductDetail.aspx?R=1456virtualkey53400000virtualkey534-1456"/>
    <hyperlink ref="M67" r:id="rId20" display="http://www.mouser.com/search/ProductDetail.aspx?R=PT10LV10-00279-PT10LV10-503A2020virtualkey53100000virtualkey531-PT10V-50K"/>
    <hyperlink ref="M130" r:id="rId21" display="http://www.mouser.com/search/ProductDetail.aspx?R=112AXvirtualkey50210000virtualkey502-112AX"/>
    <hyperlink ref="M115" r:id="rId22" display="http://www.jameco.com/webapp/wcs/stores/servlet/ProductDisplay?langId=-1&amp;storeId=10001&amp;catalogId=10001&amp;productId=99901"/>
    <hyperlink ref="M114" r:id="rId23" display="http://www.jameco.com/webapp/wcs/stores/servlet/ProductDisplay?langId=-1&amp;storeId=10001&amp;catalogId=10001&amp;productId=99311"/>
    <hyperlink ref="M108" r:id="rId24" display="http://www.radioshack.com/product/index.jsp?productId=2102795"/>
    <hyperlink ref="M105" r:id="rId25" display="http://www.reichelt.de/?;ACTION=3;LA=4;GROUP=A568;GROUPID=3055;ARTICLE=15993;START=0;OFFSET=16;SID=283kesSawQARwAAFt8PG47f16f8d3120702bf33b77f040ff7f0af"/>
    <hyperlink ref="M143" r:id="rId26" display="http://www.mouser.com/search/productdetail.aspx?R=2211virtualkey53400000virtualkey534-405"/>
    <hyperlink ref="M128" r:id="rId27" display="http://www.mouser.com/search/ProductDetail.aspx?R=112AXvirtualkey50210000virtualkey502-112AX"/>
    <hyperlink ref="M129" r:id="rId28" display="http://www.mouser.com/search/ProductDetail.aspx?R=112AXvirtualkey50210000virtualkey502-112AX"/>
    <hyperlink ref="N132" r:id="rId29" display="http://www.mouser.com/search/ProductDetail.aspx?R=112AXvirtualkey50210000virtualkey502-112AX"/>
    <hyperlink ref="N136" r:id="rId30" display="http://www.mouser.com/search/ProductDetail.aspx?R=512.0008virtualkey59400000virtualkey594-512-0008"/>
    <hyperlink ref="N138" r:id="rId31" display="http://www.mouser.com/search/ProductDetail.aspx?R=PKES90B1%2f4virtualkey50660000virtualkey506-PKES90B1%2f4"/>
    <hyperlink ref="N135" r:id="rId32" display="http://www.mouser.com/search/ProductDetail.aspx?R=112AXvirtualkey50210000virtualkey502-112AX"/>
    <hyperlink ref="N120" r:id="rId33" display="http://www.jameco.com/webapp/wcs/stores/servlet/ProductDisplay?langId=-1&amp;storeId=10001&amp;catalogId=10001&amp;productId=99901"/>
    <hyperlink ref="N119" r:id="rId34" display="http://www.jameco.com/webapp/wcs/stores/servlet/ProductDisplay?langId=-1&amp;storeId=10001&amp;catalogId=10001&amp;productId=99311"/>
    <hyperlink ref="N115" r:id="rId35" display="http://www.radioshack.com/product/index.jsp?productId=2102795"/>
    <hyperlink ref="N111" r:id="rId36" display="http://www.reichelt.de/?;ACTION=3;LA=4;GROUP=A568;GROUPID=3055;ARTICLE=15993;START=0;OFFSET=16;SID=283kesSawQARwAAFt8PG47f16f8d3120702bf33b77f040ff7f0af"/>
    <hyperlink ref="N103" r:id="rId37" display="http://www.donberg.ie/descript/a/audio_lamp23.htm"/>
    <hyperlink ref="N148" r:id="rId38" display="http://www.mouser.com/search/productdetail.aspx?R=2211virtualkey53400000virtualkey534-405"/>
    <hyperlink ref="N133" r:id="rId39" display="http://www.mouser.com/search/ProductDetail.aspx?R=112AXvirtualkey50210000virtualkey502-112AX"/>
    <hyperlink ref="N134" r:id="rId40" display="http://www.mouser.com/search/ProductDetail.aspx?R=112AXvirtualkey50210000virtualkey502-112AX"/>
    <hyperlink ref="M113" r:id="rId41" display="http://www.jameco.com/webapp/wcs/stores/servlet/ProductDisplay?langId=-1&amp;storeId=10001&amp;catalogId=10001&amp;productId=99311"/>
  </hyperlinks>
  <printOptions/>
  <pageMargins left="0.75" right="0.75" top="1" bottom="1" header="0.5" footer="0.5"/>
  <pageSetup horizontalDpi="600" verticalDpi="600" orientation="portrait" r:id="rId43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IV18"/>
    </sheetView>
  </sheetViews>
  <sheetFormatPr defaultColWidth="9.140625" defaultRowHeight="12.75"/>
  <cols>
    <col min="1" max="16384" width="8.8515625" style="0" customWidth="1"/>
  </cols>
  <sheetData>
    <row r="1" ht="12">
      <c r="A1" t="s">
        <v>81</v>
      </c>
    </row>
    <row r="2" ht="12">
      <c r="A2" t="s">
        <v>77</v>
      </c>
    </row>
    <row r="3" ht="12">
      <c r="A3" t="s">
        <v>82</v>
      </c>
    </row>
    <row r="4" spans="1:13" ht="12">
      <c r="A4" t="s">
        <v>83</v>
      </c>
      <c r="B4" t="s">
        <v>106</v>
      </c>
      <c r="C4" t="s">
        <v>5</v>
      </c>
      <c r="D4" t="s">
        <v>9</v>
      </c>
      <c r="E4">
        <v>1</v>
      </c>
      <c r="F4">
        <v>1</v>
      </c>
      <c r="G4" s="33">
        <v>0.04</v>
      </c>
      <c r="H4">
        <v>4</v>
      </c>
      <c r="I4" s="33">
        <v>0.16</v>
      </c>
      <c r="J4">
        <v>12</v>
      </c>
      <c r="K4" s="33">
        <v>0.48</v>
      </c>
      <c r="M4" t="s">
        <v>64</v>
      </c>
    </row>
    <row r="5" ht="12">
      <c r="A5" t="s">
        <v>72</v>
      </c>
    </row>
    <row r="6" spans="1:13" ht="12">
      <c r="A6" t="s">
        <v>70</v>
      </c>
      <c r="B6" t="s">
        <v>106</v>
      </c>
      <c r="C6" t="s">
        <v>41</v>
      </c>
      <c r="D6" t="s">
        <v>68</v>
      </c>
      <c r="E6">
        <v>1</v>
      </c>
      <c r="F6">
        <v>1</v>
      </c>
      <c r="G6" s="33">
        <v>0.25</v>
      </c>
      <c r="H6">
        <v>2</v>
      </c>
      <c r="I6" s="33">
        <v>0.5</v>
      </c>
      <c r="J6">
        <v>6</v>
      </c>
      <c r="K6" s="33">
        <v>1.5</v>
      </c>
      <c r="L6" t="s">
        <v>71</v>
      </c>
      <c r="M6" t="s">
        <v>69</v>
      </c>
    </row>
    <row r="7" ht="12">
      <c r="A7" t="s">
        <v>73</v>
      </c>
    </row>
    <row r="8" spans="1:13" ht="12">
      <c r="A8" t="s">
        <v>17</v>
      </c>
      <c r="B8" t="s">
        <v>106</v>
      </c>
      <c r="C8" t="s">
        <v>41</v>
      </c>
      <c r="D8" t="s">
        <v>22</v>
      </c>
      <c r="E8">
        <v>1</v>
      </c>
      <c r="F8">
        <v>1</v>
      </c>
      <c r="G8" s="33">
        <v>0.09</v>
      </c>
      <c r="H8">
        <v>2</v>
      </c>
      <c r="I8" s="33">
        <v>0.18</v>
      </c>
      <c r="J8">
        <v>10</v>
      </c>
      <c r="K8" s="33">
        <v>0.9</v>
      </c>
      <c r="M8" t="s">
        <v>6</v>
      </c>
    </row>
    <row r="9" spans="1:13" ht="12">
      <c r="A9" t="s">
        <v>18</v>
      </c>
      <c r="B9" t="s">
        <v>106</v>
      </c>
      <c r="C9" t="s">
        <v>41</v>
      </c>
      <c r="D9" t="s">
        <v>23</v>
      </c>
      <c r="E9">
        <v>10</v>
      </c>
      <c r="F9">
        <v>1</v>
      </c>
      <c r="G9" s="33">
        <v>0.09</v>
      </c>
      <c r="H9">
        <v>10</v>
      </c>
      <c r="I9" s="33">
        <v>0.9</v>
      </c>
      <c r="J9">
        <v>15</v>
      </c>
      <c r="K9" s="33">
        <v>1.35</v>
      </c>
      <c r="M9" t="s">
        <v>7</v>
      </c>
    </row>
    <row r="10" spans="1:13" ht="12">
      <c r="A10" t="s">
        <v>4</v>
      </c>
      <c r="B10" t="s">
        <v>106</v>
      </c>
      <c r="C10" t="s">
        <v>41</v>
      </c>
      <c r="D10" t="s">
        <v>26</v>
      </c>
      <c r="E10">
        <v>1</v>
      </c>
      <c r="F10">
        <v>1</v>
      </c>
      <c r="G10" s="33">
        <v>0.09</v>
      </c>
      <c r="H10">
        <v>2</v>
      </c>
      <c r="I10" s="33">
        <v>0.18</v>
      </c>
      <c r="J10">
        <v>10</v>
      </c>
      <c r="K10" s="33">
        <v>0.9</v>
      </c>
      <c r="M10" t="s">
        <v>8</v>
      </c>
    </row>
    <row r="11" ht="12">
      <c r="A11" t="s">
        <v>65</v>
      </c>
    </row>
    <row r="12" spans="1:13" ht="12">
      <c r="A12" t="s">
        <v>67</v>
      </c>
      <c r="B12" t="s">
        <v>106</v>
      </c>
      <c r="C12" t="s">
        <v>3</v>
      </c>
      <c r="D12" t="s">
        <v>101</v>
      </c>
      <c r="E12">
        <v>1</v>
      </c>
      <c r="F12">
        <v>1</v>
      </c>
      <c r="G12" s="33">
        <v>0.43</v>
      </c>
      <c r="H12">
        <v>1</v>
      </c>
      <c r="I12" s="33">
        <v>0.43</v>
      </c>
      <c r="J12">
        <v>2</v>
      </c>
      <c r="K12" s="33">
        <v>0.86</v>
      </c>
      <c r="M12" t="s">
        <v>75</v>
      </c>
    </row>
    <row r="13" spans="1:13" ht="12">
      <c r="A13" t="s">
        <v>66</v>
      </c>
      <c r="B13" t="s">
        <v>106</v>
      </c>
      <c r="C13" t="s">
        <v>96</v>
      </c>
      <c r="D13" t="s">
        <v>97</v>
      </c>
      <c r="E13">
        <v>1</v>
      </c>
      <c r="F13">
        <v>1</v>
      </c>
      <c r="G13" s="33">
        <v>0.5</v>
      </c>
      <c r="H13">
        <v>1</v>
      </c>
      <c r="I13" s="33">
        <v>0.5</v>
      </c>
      <c r="J13">
        <v>2</v>
      </c>
      <c r="K13" s="33">
        <v>1</v>
      </c>
      <c r="L13" t="s">
        <v>51</v>
      </c>
      <c r="M13" t="s">
        <v>74</v>
      </c>
    </row>
    <row r="14" spans="1:11" ht="12">
      <c r="A14" t="s">
        <v>79</v>
      </c>
      <c r="I14" s="33">
        <v>2.19</v>
      </c>
      <c r="K14" s="33">
        <v>5.01</v>
      </c>
    </row>
    <row r="16" ht="12">
      <c r="A16" t="s">
        <v>78</v>
      </c>
    </row>
    <row r="17" ht="12">
      <c r="A17" t="s">
        <v>76</v>
      </c>
    </row>
    <row r="18" spans="1:11" ht="12">
      <c r="A18" t="s">
        <v>80</v>
      </c>
      <c r="I18" s="33">
        <v>0</v>
      </c>
      <c r="K18" s="33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William J Hall</cp:lastModifiedBy>
  <dcterms:created xsi:type="dcterms:W3CDTF">2007-06-20T06:48:35Z</dcterms:created>
  <dcterms:modified xsi:type="dcterms:W3CDTF">2011-02-17T17:15:49Z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